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1840" windowHeight="8400" activeTab="0"/>
  </bookViews>
  <sheets>
    <sheet name="2-1" sheetId="1" r:id="rId1"/>
    <sheet name="2-2" sheetId="2" r:id="rId2"/>
  </sheets>
  <definedNames>
    <definedName name="_xlnm.Print_Area" localSheetId="0">'2-1'!$A$1:$K$460</definedName>
    <definedName name="_xlnm.Print_Titles" localSheetId="0">'2-1'!$2:$3</definedName>
  </definedNames>
  <calcPr fullCalcOnLoad="1"/>
</workbook>
</file>

<file path=xl/sharedStrings.xml><?xml version="1.0" encoding="utf-8"?>
<sst xmlns="http://schemas.openxmlformats.org/spreadsheetml/2006/main" count="2502" uniqueCount="722">
  <si>
    <t>市</t>
  </si>
  <si>
    <t>县</t>
  </si>
  <si>
    <t>项 目 名 称</t>
  </si>
  <si>
    <t>建设性质</t>
  </si>
  <si>
    <t>建设规模（公里）</t>
  </si>
  <si>
    <t>等级</t>
  </si>
  <si>
    <t>总投资（万元）</t>
  </si>
  <si>
    <t>备注</t>
  </si>
  <si>
    <t>合计</t>
  </si>
  <si>
    <t>省已安排投资
（万元）</t>
  </si>
  <si>
    <t>翁源县</t>
  </si>
  <si>
    <t>陈山下至坝仔段公路新建工程</t>
  </si>
  <si>
    <t>新建</t>
  </si>
  <si>
    <t>四级</t>
  </si>
  <si>
    <t>乳源县</t>
  </si>
  <si>
    <t>G323线至鲜明段公路新建工程</t>
  </si>
  <si>
    <t>仁化县</t>
  </si>
  <si>
    <t>高莲-高坝</t>
  </si>
  <si>
    <t>南雄市</t>
  </si>
  <si>
    <t>耶溪至板桥坑</t>
  </si>
  <si>
    <t>乐昌市</t>
  </si>
  <si>
    <t>叉路口-牛头桥路口</t>
  </si>
  <si>
    <t>陈家井-山塘尾</t>
  </si>
  <si>
    <t>新丰市</t>
  </si>
  <si>
    <t>新村岭下至岭背</t>
  </si>
  <si>
    <t>武江区</t>
  </si>
  <si>
    <t>寺前-叶屋村</t>
  </si>
  <si>
    <t>韶关市</t>
  </si>
  <si>
    <t>浈江区</t>
  </si>
  <si>
    <t>田螺冲-王屋</t>
  </si>
  <si>
    <t>改建</t>
  </si>
  <si>
    <t>田螺冲-黄屋</t>
  </si>
  <si>
    <t>鸭麻墩=鸭麻墩东</t>
  </si>
  <si>
    <t>大陂村尾-鸭麻墩</t>
  </si>
  <si>
    <t>学校至塘背</t>
  </si>
  <si>
    <t>坳头至竹子山</t>
  </si>
  <si>
    <t>沙塘至扁山头</t>
  </si>
  <si>
    <t>亲联大榕树-虾公塘</t>
  </si>
  <si>
    <t>大坑村大坑村道</t>
  </si>
  <si>
    <t>下旗头-走马丘</t>
  </si>
  <si>
    <t>三界墟-陈家</t>
  </si>
  <si>
    <t>始兴县</t>
  </si>
  <si>
    <t>U3W1牛屎寨至民丰果园</t>
  </si>
  <si>
    <t>曲江区</t>
  </si>
  <si>
    <t>龙皇带至山塘</t>
  </si>
  <si>
    <t>罗沙岗路口至罗沙岗</t>
  </si>
  <si>
    <t>茶洞四方围-穿风坳</t>
  </si>
  <si>
    <t>凤田-南岸</t>
  </si>
  <si>
    <t>厢廊村村道</t>
  </si>
  <si>
    <t>坪田镇5个村庄铺水泥村道</t>
  </si>
  <si>
    <t>城口镇东坑村至东坑小学村道</t>
  </si>
  <si>
    <t>新江镇上坝村委通往4个村小组村道</t>
  </si>
  <si>
    <t>梅花镇大坪村委4个村小组村道</t>
  </si>
  <si>
    <t>大布镇英明村委3个自然村村道</t>
  </si>
  <si>
    <t>樟市镇修建西约至黄村村道</t>
  </si>
  <si>
    <t>新丰县</t>
  </si>
  <si>
    <t>梅坑镇修建仙人洞至长坪村村道</t>
  </si>
  <si>
    <t>重阳镇修建九联村至大沙洲村村道</t>
  </si>
  <si>
    <t>新韶镇修建东联5个自然村村道</t>
  </si>
  <si>
    <t>和平县</t>
  </si>
  <si>
    <t>下车镇鸠山至丰梅沙土路</t>
  </si>
  <si>
    <t>改建</t>
  </si>
  <si>
    <t>四级</t>
  </si>
  <si>
    <t>和平县</t>
  </si>
  <si>
    <t>改建</t>
  </si>
  <si>
    <t>四级</t>
  </si>
  <si>
    <t>和平县</t>
  </si>
  <si>
    <t>林寨镇明星村坳肚片村道硬底化</t>
  </si>
  <si>
    <t>改建</t>
  </si>
  <si>
    <t>四级</t>
  </si>
  <si>
    <t>和平县</t>
  </si>
  <si>
    <t>热水镇田心村陈坑道硬底化</t>
  </si>
  <si>
    <t>改建</t>
  </si>
  <si>
    <t>四级</t>
  </si>
  <si>
    <t>连平县</t>
  </si>
  <si>
    <t>改建</t>
  </si>
  <si>
    <t>四级</t>
  </si>
  <si>
    <t>连平县</t>
  </si>
  <si>
    <t>内莞镇大陂村渡离背桥维修</t>
  </si>
  <si>
    <t>连平县</t>
  </si>
  <si>
    <t>内莞镇大水村杨柳形村道维修</t>
  </si>
  <si>
    <t>改建</t>
  </si>
  <si>
    <t>四级</t>
  </si>
  <si>
    <t>连平县</t>
  </si>
  <si>
    <t>三角镇白石村村道维修</t>
  </si>
  <si>
    <t>改建</t>
  </si>
  <si>
    <t>紫金县</t>
  </si>
  <si>
    <t>柏埔镇方湖村道路建设</t>
  </si>
  <si>
    <t>紫金县</t>
  </si>
  <si>
    <t>紫城镇乌石村道路建设</t>
  </si>
  <si>
    <t>龙窝镇红星村道路建设</t>
  </si>
  <si>
    <t>紫金县</t>
  </si>
  <si>
    <t>黄塘镇腊石村至铁嶂村桥梁建设</t>
  </si>
  <si>
    <t>改建</t>
  </si>
  <si>
    <t>四级</t>
  </si>
  <si>
    <t>紫城镇龙鸣村“龙新桥”建设</t>
  </si>
  <si>
    <t>水墩镇顺墩村村道改造</t>
  </si>
  <si>
    <t>东源县</t>
  </si>
  <si>
    <t>漳溪畲族乡鹊田村道建设</t>
  </si>
  <si>
    <t>东源县</t>
  </si>
  <si>
    <t>四级</t>
  </si>
  <si>
    <t>东源县</t>
  </si>
  <si>
    <t>顺天镇省道至良田种养合作社公路</t>
  </si>
  <si>
    <t>东源县</t>
  </si>
  <si>
    <t>灯塔镇高车村村道建设</t>
  </si>
  <si>
    <t>四级</t>
  </si>
  <si>
    <t xml:space="preserve">锡场镇鸟桂村至新坪村村道建设    </t>
  </si>
  <si>
    <t>龙川县</t>
  </si>
  <si>
    <t>龙川县</t>
  </si>
  <si>
    <t>铁场镇丰光村村道建设</t>
  </si>
  <si>
    <t>岩镇山池村村道硬底化</t>
  </si>
  <si>
    <t>三级</t>
  </si>
  <si>
    <t>改建</t>
  </si>
  <si>
    <t>四级</t>
  </si>
  <si>
    <t>新建</t>
  </si>
  <si>
    <t>惠州市</t>
  </si>
  <si>
    <t>惠城区</t>
  </si>
  <si>
    <t>横沥新村小组路二期</t>
  </si>
  <si>
    <t>潼湖新光村小组路</t>
  </si>
  <si>
    <t>惠州市</t>
  </si>
  <si>
    <t>惠城区</t>
  </si>
  <si>
    <t>三栋镇上洞村村道维修</t>
  </si>
  <si>
    <t>改建</t>
  </si>
  <si>
    <t>芦洲镇上青村村道维修</t>
  </si>
  <si>
    <t>惠阳区</t>
  </si>
  <si>
    <t>沙田东明村村道建设</t>
  </si>
  <si>
    <t>惠阳区</t>
  </si>
  <si>
    <t>沙田镇金桔村刘屋村小组村道</t>
  </si>
  <si>
    <t>四级</t>
  </si>
  <si>
    <t>鎮隆镇甘陂村村道维修</t>
  </si>
  <si>
    <t>惠东县</t>
  </si>
  <si>
    <t>多祝省级贫困村下鉴村村道建设</t>
  </si>
  <si>
    <t>惠东县</t>
  </si>
  <si>
    <t>宝口镇五一村村道维修</t>
  </si>
  <si>
    <t>等外</t>
  </si>
  <si>
    <t>多祝镇下埔下涠东纵老区村村道维修</t>
  </si>
  <si>
    <t>多祝镇全昌村村道维修</t>
  </si>
  <si>
    <t>白花镇黄塘村村民小组村道维修</t>
  </si>
  <si>
    <t>博罗县</t>
  </si>
  <si>
    <t>福田镇马田村杨屋、羊寮小组村道建设</t>
  </si>
  <si>
    <t>博罗县</t>
  </si>
  <si>
    <t>横河镇下河村村道维修</t>
  </si>
  <si>
    <t>福田镇坳岭村村道维修</t>
  </si>
  <si>
    <t>泰美镇罗村村村道维修</t>
  </si>
  <si>
    <t>公庄镇南溪村南溪小学进校村道维修</t>
  </si>
  <si>
    <t>平陵镇省级贫困村隘子村村道建设</t>
  </si>
  <si>
    <t>龙门县</t>
  </si>
  <si>
    <t>麻榨镇新维村（C893线新围桥）改造</t>
  </si>
  <si>
    <t>永汉镇见田村村道维修</t>
  </si>
  <si>
    <t>阳江市</t>
  </si>
  <si>
    <t>清冲-罗山旦塘村</t>
  </si>
  <si>
    <t>清冲-大龙村</t>
  </si>
  <si>
    <t>潭塘村委会村道</t>
  </si>
  <si>
    <t>龙湾-傅东、傅西村</t>
  </si>
  <si>
    <t>325国道—丰村</t>
  </si>
  <si>
    <t>周亨—那岳、那安村</t>
  </si>
  <si>
    <t>大村至南兴村道</t>
  </si>
  <si>
    <t>双鱼村道（三村、后溪村）</t>
  </si>
  <si>
    <t>永安村道</t>
  </si>
  <si>
    <t>程村线－黄竹坑</t>
  </si>
  <si>
    <t>织河线－三岗岭村</t>
  </si>
  <si>
    <t>高速出口-的水塘</t>
  </si>
  <si>
    <t>汶江-下店</t>
  </si>
  <si>
    <t>八甲镇S113线至官河</t>
  </si>
  <si>
    <t>圭岗镇高垌村委会棉地塘至地塘岭</t>
  </si>
  <si>
    <t>三甲镇罗村村委会至湴山村道</t>
  </si>
  <si>
    <t>双滘镇东安白坭至田里村</t>
  </si>
  <si>
    <t>三甲镇山口至马归槽</t>
  </si>
  <si>
    <t>合水镇军迳村委会迳口至头塘（含平窑自然村0.2km）</t>
  </si>
  <si>
    <t>圭岗镇南冲麻竹脚至石洒底</t>
  </si>
  <si>
    <t>春城街道升平至塘基头</t>
  </si>
  <si>
    <t>沙田西桥</t>
  </si>
  <si>
    <t>12米</t>
  </si>
  <si>
    <t>刘屋寨车头村桥</t>
  </si>
  <si>
    <t>牛岭村村道</t>
  </si>
  <si>
    <t>桐油永丰村村道</t>
  </si>
  <si>
    <t>埠场村至公路村道</t>
  </si>
  <si>
    <t>金塘镇丰田村委会桥头岭村道</t>
  </si>
  <si>
    <t>公馆镇下垌村委会村道</t>
  </si>
  <si>
    <t>那霍镇洋坑村环村路</t>
  </si>
  <si>
    <t>霞洞镇迈松村道</t>
  </si>
  <si>
    <t>霞洞镇羊黄线至羊六村</t>
  </si>
  <si>
    <t>那霍镇长石下斜窝村道</t>
  </si>
  <si>
    <t>北界镇红光村道</t>
  </si>
  <si>
    <t>镇隆镇上北畔桥头至八仿桥公路</t>
  </si>
  <si>
    <t>根子镇南邦村道</t>
  </si>
  <si>
    <t>石鼓镇汶水教村道</t>
  </si>
  <si>
    <t>马贵镇乌塱河村道</t>
  </si>
  <si>
    <t>石鼓镇大坪村道</t>
  </si>
  <si>
    <t>下郭山根村道</t>
  </si>
  <si>
    <t>丽岗镇克礼美村道</t>
  </si>
  <si>
    <t>杨梅镇官地至葡芦境</t>
  </si>
  <si>
    <t>同庆镇高山岭村道</t>
  </si>
  <si>
    <t>杨梅镇石匣村道</t>
  </si>
  <si>
    <t>良光镇下东埇-礼车</t>
  </si>
  <si>
    <t>丽岗镇大塘坡村道</t>
  </si>
  <si>
    <t>五联、立竹山村建硬底化村道</t>
  </si>
  <si>
    <t>新塘上洒、木坑村修建村道</t>
  </si>
  <si>
    <t>新圩、红袍岭等村道</t>
  </si>
  <si>
    <t>木瓜龙塘角村建硬底化村道</t>
  </si>
  <si>
    <t>大樟大路底村建硬底化村道</t>
  </si>
  <si>
    <t>珍珠大田坡村道硬底化村道</t>
  </si>
  <si>
    <t>罗坑良子坑村水泥硬底化村道</t>
  </si>
  <si>
    <t>沙田村沙田小学建硬底化村道</t>
  </si>
  <si>
    <t>仓背洞督村修复村道</t>
  </si>
  <si>
    <t>潘村到东京塘小学村道</t>
  </si>
  <si>
    <t>长安南良和牛扼冲村建硬底村道</t>
  </si>
  <si>
    <t>六洛村道</t>
  </si>
  <si>
    <t>大村至下河头</t>
  </si>
  <si>
    <t>古塘村道</t>
  </si>
  <si>
    <t>肇庆市</t>
  </si>
  <si>
    <t>路口至坳背</t>
  </si>
  <si>
    <t>鸭长围至苏二公路</t>
  </si>
  <si>
    <t>院二环村路</t>
  </si>
  <si>
    <t>Y114浪尾至古蚕</t>
  </si>
  <si>
    <t>新村至南岸</t>
  </si>
  <si>
    <t>向阳村委村道</t>
  </si>
  <si>
    <t>独岗至上沙</t>
  </si>
  <si>
    <t>培良村委横滨村沙村道建设</t>
  </si>
  <si>
    <t>榄树咀至垃圾场</t>
  </si>
  <si>
    <t>军田至鱼南</t>
  </si>
  <si>
    <t>岭圳坑至大夫田村道</t>
  </si>
  <si>
    <t>分坳至新敬老院村道拓宽</t>
  </si>
  <si>
    <t>聚金坪至化凼村道</t>
  </si>
  <si>
    <t>白土横岗村道</t>
  </si>
  <si>
    <t>蛟塘龙剑村道</t>
  </si>
  <si>
    <t>桐槎至南塘边</t>
  </si>
  <si>
    <t>活道至水口</t>
  </si>
  <si>
    <t>波洞村委至河村小学沙村道建设</t>
  </si>
  <si>
    <t>C599东西至定富</t>
  </si>
  <si>
    <t>UWU4东西至石脚</t>
  </si>
  <si>
    <t>UWU2东西至岑屋</t>
  </si>
  <si>
    <t>鱼北村委村道建设</t>
  </si>
  <si>
    <t>欧上村委佳坪自然村村道维修</t>
  </si>
  <si>
    <t>土坑村修建安居自然村村道</t>
  </si>
  <si>
    <t>新建</t>
  </si>
  <si>
    <t>洞泉村修建陂墩自然村村道</t>
  </si>
  <si>
    <t>东岗村道路</t>
  </si>
  <si>
    <t>竹园村修建大东垭自然村村道</t>
  </si>
  <si>
    <t>金石镇三巷村村道</t>
  </si>
  <si>
    <t>下洲村环西路</t>
  </si>
  <si>
    <t>官田华丰至大坑公路</t>
  </si>
  <si>
    <t>所溪线</t>
  </si>
  <si>
    <t>所城三线</t>
  </si>
  <si>
    <t>程南小学路</t>
  </si>
  <si>
    <t>云浮市</t>
  </si>
  <si>
    <t>云安区</t>
  </si>
  <si>
    <t>镇安镇下围术口至术尾沙土路建设</t>
  </si>
  <si>
    <t>郁南县</t>
  </si>
  <si>
    <t>历洞镇林屋（中心校）桥</t>
  </si>
  <si>
    <t>改造</t>
  </si>
  <si>
    <t>二级</t>
  </si>
  <si>
    <t>南盛镇乌石坑至石城公路</t>
  </si>
  <si>
    <t>石城镇黄茅坪至珠洞公路</t>
  </si>
  <si>
    <t>都杨镇洞坑村委扶南沙土路建设</t>
  </si>
  <si>
    <t>云城区</t>
  </si>
  <si>
    <t>县道X429至都老牌坊沙土路建设</t>
  </si>
  <si>
    <t>思劳镇都老环村路三角塘至鱼花塘公路沙土路建设</t>
  </si>
  <si>
    <t>思劳镇云边村口至云边村沙土路建设沙土路建设</t>
  </si>
  <si>
    <t>六都镇谷塘村委保障村至上塘水母塘沙土路建设</t>
  </si>
  <si>
    <t>新兴县</t>
  </si>
  <si>
    <t>簕竹镇大坪村委至大坪沙土路建设</t>
  </si>
  <si>
    <t>东坝镇深步村委深步桥头至茅坪公路</t>
  </si>
  <si>
    <t>东坝镇虎岩村委虎岩堤至虎岩公路</t>
  </si>
  <si>
    <t>东坝镇虎岩村思磊村委思磊桥头至九曲岭公路</t>
  </si>
  <si>
    <t>宋桂镇车岗村庙角至吉村公路</t>
  </si>
  <si>
    <t>宋桂镇茆坡红棉至泥竹塘公路</t>
  </si>
  <si>
    <t>罗定市</t>
  </si>
  <si>
    <t>附城街道平湾村委文田至榃苗公路</t>
  </si>
  <si>
    <t>苹塘镇茶榕村至墩仔村道</t>
  </si>
  <si>
    <t>前锋镇大江村口至大江村公路</t>
  </si>
  <si>
    <t>安塘街道红营村委岗磅村至上山村公路</t>
  </si>
  <si>
    <t>六都镇石咀至河集公路</t>
  </si>
  <si>
    <t>安塘街道夏洞村委石仔坑水库至钱罗围公路</t>
  </si>
  <si>
    <t>那安—仁里村</t>
  </si>
  <si>
    <t>汕尾市</t>
  </si>
  <si>
    <t>陆丰市</t>
  </si>
  <si>
    <t>碣石镇桥头村道</t>
  </si>
  <si>
    <t>改建</t>
  </si>
  <si>
    <t>四级</t>
  </si>
  <si>
    <t>陂洋镇草洋村道</t>
  </si>
  <si>
    <t>甲东镇奎湖村道</t>
  </si>
  <si>
    <t>甲西镇新寨村道</t>
  </si>
  <si>
    <t>湖东镇南田村道</t>
  </si>
  <si>
    <t>西南镇安安村道</t>
  </si>
  <si>
    <t>海丰县</t>
  </si>
  <si>
    <t>梅陇镇梅尖村道</t>
  </si>
  <si>
    <t>梅陇镇新渔村道</t>
  </si>
  <si>
    <t>赤石镇大安村道</t>
  </si>
  <si>
    <t>华侨区</t>
  </si>
  <si>
    <t>华兴办事处屯六村道</t>
  </si>
  <si>
    <t>饶湖办事处尖三村道</t>
  </si>
  <si>
    <t>改建</t>
  </si>
  <si>
    <t>四级</t>
  </si>
  <si>
    <t>汕尾市</t>
  </si>
  <si>
    <t>陆河县</t>
  </si>
  <si>
    <t>螺溪镇沥背村道</t>
  </si>
  <si>
    <t>新建</t>
  </si>
  <si>
    <t>四级</t>
  </si>
  <si>
    <t>汕尾市</t>
  </si>
  <si>
    <t>东坑镇茅坪村道</t>
  </si>
  <si>
    <t>红海湾</t>
  </si>
  <si>
    <t>东洲哨所至养殖场</t>
  </si>
  <si>
    <t>田墘内湖村道</t>
  </si>
  <si>
    <t>改建</t>
  </si>
  <si>
    <t>城区</t>
  </si>
  <si>
    <t>东涌镇龙溪至安华公路改建工程</t>
  </si>
  <si>
    <t>东涌镇民群至民进公路</t>
  </si>
  <si>
    <t>城区</t>
  </si>
  <si>
    <t>红海湾</t>
  </si>
  <si>
    <t>湖东镇修通沿海公路至霞埔村村道</t>
  </si>
  <si>
    <t>陂洋镇维修通往红军烈士纪念碑道路</t>
  </si>
  <si>
    <t>陂洋镇修通通往陆惠县委旧址道路</t>
  </si>
  <si>
    <t>梅陇镇维修天星湖村村道</t>
  </si>
  <si>
    <t>海城镇维修长二村村道</t>
  </si>
  <si>
    <t>黄羌林场维修十字岗村村道</t>
  </si>
  <si>
    <t>水唇镇维修吉龙村村道</t>
  </si>
  <si>
    <t>河口镇维修高潭村村道</t>
  </si>
  <si>
    <t>东坑镇维修高树坪村村道</t>
  </si>
  <si>
    <t>捷胜镇维修宝头村村道</t>
  </si>
  <si>
    <t>遮浪街道维修东联村至小澳村村道</t>
  </si>
  <si>
    <t>改造</t>
  </si>
  <si>
    <t xml:space="preserve">棠下镇虎岭岭西村村道改造工程  </t>
  </si>
  <si>
    <t xml:space="preserve"> 改建 </t>
  </si>
  <si>
    <t>四级</t>
  </si>
  <si>
    <t>棠下镇虎岭牡丹村村道改造工程</t>
  </si>
  <si>
    <t>Y596横陂加油站—大龙水库</t>
  </si>
  <si>
    <t>Y556仔母桥-红石</t>
  </si>
  <si>
    <t>Y564江洲墟-均安</t>
  </si>
  <si>
    <t>麻阳线-美西村</t>
  </si>
  <si>
    <t>官田村-独树村</t>
  </si>
  <si>
    <t>沙奇香垅村-麻阳线</t>
  </si>
  <si>
    <t>红太线-东下村</t>
  </si>
  <si>
    <t>大担-麦园村</t>
  </si>
  <si>
    <t>西联小学-西宁村</t>
  </si>
  <si>
    <t>高朗村-红花村</t>
  </si>
  <si>
    <t>山坳-板桥</t>
  </si>
  <si>
    <t>那潭至那堤</t>
  </si>
  <si>
    <t>迳口至平蓢</t>
  </si>
  <si>
    <t>腰那线至沙咀村</t>
  </si>
  <si>
    <t>泥湾村-北斗公路</t>
  </si>
  <si>
    <t>潮晖村道路</t>
  </si>
  <si>
    <t>锦江村</t>
  </si>
  <si>
    <t>大井线-新北村</t>
  </si>
  <si>
    <t>佛岭山一期</t>
  </si>
  <si>
    <t>洞心线</t>
  </si>
  <si>
    <t>横闩一期</t>
  </si>
  <si>
    <t>横冈线</t>
  </si>
  <si>
    <t>西杰线</t>
  </si>
  <si>
    <t>田金村委会村道硬底化工程</t>
  </si>
  <si>
    <t>三十六顷村道硬底化工程</t>
  </si>
  <si>
    <t>石蕉一六道新村道铺设水泥路</t>
  </si>
  <si>
    <t>大东坑­­­一大小龙村道铺设水泥路</t>
  </si>
  <si>
    <t>磅礴石排一大公平村村道铺设水泥路</t>
  </si>
  <si>
    <t>向北村村道设水泥路</t>
  </si>
  <si>
    <t>齐洞村村道水泥路</t>
  </si>
  <si>
    <t>荷村村道硬底化</t>
  </si>
  <si>
    <t>三沙村道硬底化</t>
  </si>
  <si>
    <t>坳口至西坑村道</t>
  </si>
  <si>
    <t>黄角至毛坪村道</t>
  </si>
  <si>
    <t>普宁市</t>
  </si>
  <si>
    <t xml:space="preserve">改建 </t>
  </si>
  <si>
    <t>惠来县</t>
  </si>
  <si>
    <t>揭东区</t>
  </si>
  <si>
    <t>揭西县</t>
  </si>
  <si>
    <t>大修</t>
  </si>
  <si>
    <t>空港区</t>
  </si>
  <si>
    <t>揭东区</t>
  </si>
  <si>
    <t>新建</t>
  </si>
  <si>
    <t>惠来县</t>
  </si>
  <si>
    <t>揭西县</t>
  </si>
  <si>
    <t>下架山石盘村修村道</t>
  </si>
  <si>
    <t>惠城泗竹埔村修村道</t>
  </si>
  <si>
    <t>埔田长岭村修村道</t>
  </si>
  <si>
    <t>坪上四和村修村道</t>
  </si>
  <si>
    <t>京溪园美德村修村道</t>
  </si>
  <si>
    <t>梅林再头村道</t>
  </si>
  <si>
    <t>船埔鸭母寮村道</t>
  </si>
  <si>
    <t>梅塘新光村道</t>
  </si>
  <si>
    <t>梅塘桥光村道</t>
  </si>
  <si>
    <t>池尾上耘村道</t>
  </si>
  <si>
    <t>流沙东大林社区村道</t>
  </si>
  <si>
    <t>流沙东六斗埔村道</t>
  </si>
  <si>
    <t>登岗黄西寨内村道</t>
  </si>
  <si>
    <t>砲台丰溪涵头陈厝村道</t>
  </si>
  <si>
    <t>玉湖吴厝村道</t>
  </si>
  <si>
    <t>东陇达三圩村道</t>
  </si>
  <si>
    <t>靖海驿后村道</t>
  </si>
  <si>
    <t>靖海资深村道</t>
  </si>
  <si>
    <t>葵潭青坡村道</t>
  </si>
  <si>
    <t>金和金溪陈厝村道</t>
  </si>
  <si>
    <t>金和金园村面前园村道</t>
  </si>
  <si>
    <t>清城区</t>
  </si>
  <si>
    <t>竹洗口-竹洗围</t>
  </si>
  <si>
    <t>黄屋-埔背</t>
  </si>
  <si>
    <t>何屋-大河潦</t>
  </si>
  <si>
    <t>东城街办新星村至陆湖沙村道建设</t>
  </si>
  <si>
    <t>改造</t>
  </si>
  <si>
    <t>砂土</t>
  </si>
  <si>
    <t>清新区</t>
  </si>
  <si>
    <t>低地-福仁里</t>
  </si>
  <si>
    <t>湴塘至梁屋</t>
  </si>
  <si>
    <t>太平下三村村道建设</t>
  </si>
  <si>
    <t>龙颈头巾村至谷拨村村道建设</t>
  </si>
  <si>
    <t>佛冈县</t>
  </si>
  <si>
    <t>Y393-白水带</t>
  </si>
  <si>
    <t>正岭-罗堂</t>
  </si>
  <si>
    <t>龙船头-麻镇围</t>
  </si>
  <si>
    <t>联堤-船厂</t>
  </si>
  <si>
    <t>麻镇围-榕树头</t>
  </si>
  <si>
    <t>石角大陂坑至吊望脑村道维修</t>
  </si>
  <si>
    <t>迳头芹菜塘至水尾自然村村道维修</t>
  </si>
  <si>
    <t>英德市</t>
  </si>
  <si>
    <t>麻蕉至茶坑</t>
  </si>
  <si>
    <t>茶坑至文佛</t>
  </si>
  <si>
    <t>长江围至塘围</t>
  </si>
  <si>
    <t>大洞庙坑村果仔坑片村道维修</t>
  </si>
  <si>
    <t>桥头社区东坑村道维修</t>
  </si>
  <si>
    <t>阳山县</t>
  </si>
  <si>
    <t>雷村-桂冲</t>
  </si>
  <si>
    <t>黎埠洞冠村委车头大海村村道建设</t>
  </si>
  <si>
    <t>称架瑶族乡东坑村村道建设</t>
  </si>
  <si>
    <t>连州市</t>
  </si>
  <si>
    <t>山洲-带头</t>
  </si>
  <si>
    <t>水诀坪桥-水诀坪电站</t>
  </si>
  <si>
    <t>岭咀村委会-岭咀</t>
  </si>
  <si>
    <t>西江大岭村四见村村道维修</t>
  </si>
  <si>
    <t>大路边芳塘坪村村道维修</t>
  </si>
  <si>
    <t>保安子沟村村道维修</t>
  </si>
  <si>
    <t>连南县</t>
  </si>
  <si>
    <t>万角至京竹</t>
  </si>
  <si>
    <t>万角至新屋</t>
  </si>
  <si>
    <t>金鸡至牛角陂</t>
  </si>
  <si>
    <t>龙水至四寨(一期)</t>
  </si>
  <si>
    <t>牛塘林场维修牛塘村道</t>
  </si>
  <si>
    <t>连山县</t>
  </si>
  <si>
    <t>上迳至高廖</t>
  </si>
  <si>
    <t>加亮至鹅步</t>
  </si>
  <si>
    <t>高场至中和电站</t>
  </si>
  <si>
    <t>上帅香僚村至洞仔公路改建</t>
  </si>
  <si>
    <t>砂土</t>
  </si>
  <si>
    <t>韶关市</t>
  </si>
  <si>
    <t>河源市</t>
  </si>
  <si>
    <t>砂土</t>
  </si>
  <si>
    <t>7米</t>
  </si>
  <si>
    <t>江城区</t>
  </si>
  <si>
    <t>阳东县</t>
  </si>
  <si>
    <t>阳西县</t>
  </si>
  <si>
    <t>阳春市</t>
  </si>
  <si>
    <t>茂名市</t>
  </si>
  <si>
    <t>茂南区</t>
  </si>
  <si>
    <t>电白县</t>
  </si>
  <si>
    <t>信宜市</t>
  </si>
  <si>
    <t>高州市</t>
  </si>
  <si>
    <t>化州市</t>
  </si>
  <si>
    <t>砂土路</t>
  </si>
  <si>
    <t>德庆县</t>
  </si>
  <si>
    <t>鼎湖区</t>
  </si>
  <si>
    <t>封开县</t>
  </si>
  <si>
    <t>四会市</t>
  </si>
  <si>
    <t>广宁县</t>
  </si>
  <si>
    <t>高要市</t>
  </si>
  <si>
    <t>怀集县</t>
  </si>
  <si>
    <t>清远市</t>
  </si>
  <si>
    <t>江门市</t>
  </si>
  <si>
    <t>蓬江区</t>
  </si>
  <si>
    <t>恩平市</t>
  </si>
  <si>
    <t>台山市</t>
  </si>
  <si>
    <t>开平市</t>
  </si>
  <si>
    <t>新会区</t>
  </si>
  <si>
    <t>鹤山市</t>
  </si>
  <si>
    <t>湛江市</t>
  </si>
  <si>
    <t>雷州市</t>
  </si>
  <si>
    <t>马禄村委保禄仔村道</t>
  </si>
  <si>
    <t>改建</t>
  </si>
  <si>
    <t>四级</t>
  </si>
  <si>
    <t>南兴镇步月村村道硬底化</t>
  </si>
  <si>
    <t>杨家镇杨家村村道硬底化</t>
  </si>
  <si>
    <t>客路镇许产村村道硬底化</t>
  </si>
  <si>
    <t>企水镇田园村委村道硬底化</t>
  </si>
  <si>
    <t>廉江市</t>
  </si>
  <si>
    <t>Y778线高桥至德耀段公路</t>
  </si>
  <si>
    <t>长山镇李村至乐山村道</t>
  </si>
  <si>
    <t>车板镇至营仔镇多浪坡公路</t>
  </si>
  <si>
    <t>石颈镇大田村委大田村村道硬度化</t>
  </si>
  <si>
    <t>青平镇林石东村村道硬底化</t>
  </si>
  <si>
    <t>塘蓬镇高岭下村村道硬底化</t>
  </si>
  <si>
    <t>徐闻县</t>
  </si>
  <si>
    <t>海安镇白沙村公路</t>
  </si>
  <si>
    <t>锦和镇龙群村公路</t>
  </si>
  <si>
    <t>前山镇家田湖村公路</t>
  </si>
  <si>
    <t>曲界镇西边山村村道硬底化</t>
  </si>
  <si>
    <t>下洋镇下坑村村道硬底化</t>
  </si>
  <si>
    <t>下洋镇边坡村村道硬底化</t>
  </si>
  <si>
    <t>下洋镇地塘村至墩尾村村道</t>
  </si>
  <si>
    <t>下洋镇后岭村村道硬底化</t>
  </si>
  <si>
    <t>遂溪县</t>
  </si>
  <si>
    <t>建新镇早田村至五里队道村硬底化</t>
  </si>
  <si>
    <t>江洪镇昌洋村村道硬底化</t>
  </si>
  <si>
    <t>城月镇陈家村委村道硬底化</t>
  </si>
  <si>
    <t>吴川市</t>
  </si>
  <si>
    <t>黄陂镇陂塘村村道硬底化</t>
  </si>
  <si>
    <t>塘缀镇樟山村村道硬底化</t>
  </si>
  <si>
    <t>坡头区</t>
  </si>
  <si>
    <t>坡头镇民有村委上垌片村道硬底化</t>
  </si>
  <si>
    <t>麻章区</t>
  </si>
  <si>
    <t>麻章镇英豪村委会冯家塘村道硬底化</t>
  </si>
  <si>
    <t>下村村道</t>
  </si>
  <si>
    <t>洞心至胜利村</t>
  </si>
  <si>
    <t>榄岗至大岭脚</t>
  </si>
  <si>
    <t>三级</t>
  </si>
  <si>
    <t>梅县区</t>
  </si>
  <si>
    <t>兴宁市</t>
  </si>
  <si>
    <t>福兴办事处高田村道路硬底化工程</t>
  </si>
  <si>
    <t>改建</t>
  </si>
  <si>
    <t>四级</t>
  </si>
  <si>
    <t>合水镇中官至石马新建砂土路工程</t>
  </si>
  <si>
    <t>新建</t>
  </si>
  <si>
    <t xml:space="preserve"> </t>
  </si>
  <si>
    <t>大埔县</t>
  </si>
  <si>
    <t>青溪镇长丰至茶阳花窗新开砂土路工程</t>
  </si>
  <si>
    <t>西河镇北塘村百叶村道硬底化工程</t>
  </si>
  <si>
    <t>丰顺县潭江镇官上至潮州潮安凤凰新建公路</t>
  </si>
  <si>
    <t>梅州市</t>
  </si>
  <si>
    <t>潮阳区</t>
  </si>
  <si>
    <t>宫山村道</t>
  </si>
  <si>
    <t>下寮村道</t>
  </si>
  <si>
    <t>汕头市</t>
  </si>
  <si>
    <t>蔡沟一线</t>
  </si>
  <si>
    <t>改建</t>
  </si>
  <si>
    <t>四级</t>
  </si>
  <si>
    <t>深沟三线</t>
  </si>
  <si>
    <t>深沟一线</t>
  </si>
  <si>
    <t>深沟线（一期）</t>
  </si>
  <si>
    <t>文光线（一期）</t>
  </si>
  <si>
    <t>六禾乡线（一期）</t>
  </si>
  <si>
    <t>上盐一线</t>
  </si>
  <si>
    <t>新径二线</t>
  </si>
  <si>
    <t>泗联三线</t>
  </si>
  <si>
    <t>泗联五线（一期）</t>
  </si>
  <si>
    <t>成田沙陂村修复村道</t>
  </si>
  <si>
    <t>金灶修筑花园村口至西沟村村道</t>
  </si>
  <si>
    <t>隆都后埔堤兜村铺设本村村道</t>
  </si>
  <si>
    <t>潮南区</t>
  </si>
  <si>
    <t>潮阳区</t>
  </si>
  <si>
    <t>澄海区</t>
  </si>
  <si>
    <t>15*4.5米</t>
  </si>
  <si>
    <t>前锋围仔村委坪地村村道硬底化</t>
  </si>
  <si>
    <t>云城街土门村委土门村村道硬底化</t>
  </si>
  <si>
    <t>富林镇马塘村委会新连自然村道建设</t>
  </si>
  <si>
    <t>都杨镇联合村委会吉庆自然村道建设</t>
  </si>
  <si>
    <t>黎少镇大陂村—六迪村水泥村道</t>
  </si>
  <si>
    <t>附城街道黄沙—罗松水泥村道</t>
  </si>
  <si>
    <t>连州镇连东村委—双垌村水泥村道</t>
  </si>
  <si>
    <t>河头镇料坑村委大竹楼村道工程</t>
  </si>
  <si>
    <t>六祖镇新冲村委马脚坑村道工程</t>
  </si>
  <si>
    <t>桂圩镇龙岗环村道硬底化</t>
  </si>
  <si>
    <t>平台镇古元村道硬底化</t>
  </si>
  <si>
    <t>澄海区</t>
  </si>
  <si>
    <t>南社田头仔路</t>
  </si>
  <si>
    <t>新建</t>
  </si>
  <si>
    <t>四级</t>
  </si>
  <si>
    <t>上岱美村中心路</t>
  </si>
  <si>
    <t>乔子里村道</t>
  </si>
  <si>
    <t>潮阳区</t>
  </si>
  <si>
    <t>铜盂镇新厝主村道</t>
  </si>
  <si>
    <t>金灶镇外美村后池路</t>
  </si>
  <si>
    <t>金溪村道</t>
  </si>
  <si>
    <t>盐鸿镇苏隆路</t>
  </si>
  <si>
    <t>改建</t>
  </si>
  <si>
    <t>沙坝村道</t>
  </si>
  <si>
    <t>南澳县</t>
  </si>
  <si>
    <t>山顶渔村道</t>
  </si>
  <si>
    <t>濠江区</t>
  </si>
  <si>
    <t>广澳街道东湖村道</t>
  </si>
  <si>
    <t>潮南区</t>
  </si>
  <si>
    <t>两英镇圆山村深东线（一期）</t>
  </si>
  <si>
    <t>仙港线（二期）</t>
  </si>
  <si>
    <t>三级</t>
  </si>
  <si>
    <t>桃溪线（一期）</t>
  </si>
  <si>
    <t>田一二线</t>
  </si>
  <si>
    <t>蕉岭县</t>
  </si>
  <si>
    <t>平远县</t>
  </si>
  <si>
    <t>大埔县</t>
  </si>
  <si>
    <t>丰顺县</t>
  </si>
  <si>
    <t>五华县</t>
  </si>
  <si>
    <t>西阳镇溪田泥溪自然村道</t>
  </si>
  <si>
    <t>长沙镇小密村大坑片村道</t>
  </si>
  <si>
    <t>雁洋镇三乡片安祥桥至黄沙口修村道</t>
  </si>
  <si>
    <t>石坑镇完善部分村道</t>
  </si>
  <si>
    <t>水口镇光夏村道扩宽</t>
  </si>
  <si>
    <t>罗浮镇通往原县革委村道</t>
  </si>
  <si>
    <t>叶塘镇三变村东坑茶山村道</t>
  </si>
  <si>
    <t>南石示镇左槐村道</t>
  </si>
  <si>
    <t>南石示镇尚田村道</t>
  </si>
  <si>
    <t>上举镇文裕村道</t>
  </si>
  <si>
    <t>差干镇湍溪村后湖自然村村道</t>
  </si>
  <si>
    <t>中行镇圩下村道</t>
  </si>
  <si>
    <t>高陂镇北坑村片塘至黄屋戈村道</t>
  </si>
  <si>
    <t>青溪镇虎市村村道</t>
  </si>
  <si>
    <t>大东镇岩东村对门至黄树墩村道</t>
  </si>
  <si>
    <t>北斗镇下溪新村村道</t>
  </si>
  <si>
    <t>潭江镇箭竹上村村道</t>
  </si>
  <si>
    <t>八乡山镇上竹至滩良村道</t>
  </si>
  <si>
    <t>潭江镇凤坪畲族村道</t>
  </si>
  <si>
    <t>安流镇完塘村道</t>
  </si>
  <si>
    <t>转水镇黄龙村道</t>
  </si>
  <si>
    <t>岐岭镇罗径村张屋自然村道</t>
  </si>
  <si>
    <t>改造</t>
  </si>
  <si>
    <t>径南镇马山兴凤寺根据地村道</t>
  </si>
  <si>
    <t>乐城街道练塘村新农村公路</t>
  </si>
  <si>
    <t>改建</t>
  </si>
  <si>
    <t>四级</t>
  </si>
  <si>
    <t>东江红军纪念园道路</t>
  </si>
  <si>
    <t>松口镇三塔村塔瓦厂至过塘尾砂土路</t>
  </si>
  <si>
    <t>砂土</t>
  </si>
  <si>
    <t>留隍镇S233至大尾池公路</t>
  </si>
  <si>
    <t>北潭港通港公路</t>
  </si>
  <si>
    <t>三级</t>
  </si>
  <si>
    <t>东水镇长热村砂土路</t>
  </si>
  <si>
    <t>改建</t>
  </si>
  <si>
    <t>砂土</t>
  </si>
  <si>
    <t>大连塘至墨斗塘</t>
  </si>
  <si>
    <t>鹅塘—排洪渠</t>
  </si>
  <si>
    <t>广沟线（一期）</t>
  </si>
  <si>
    <t>大村至茶树岭段公路新建工程</t>
  </si>
  <si>
    <t>伯公牌-电站</t>
  </si>
  <si>
    <t>林寨镇石江村道建设</t>
  </si>
  <si>
    <t>骆湖镇上欧村道路建设</t>
  </si>
  <si>
    <t>丰稔镇丰亨、十二排村道建设</t>
  </si>
  <si>
    <t>黄石镇杉河材至杉木坑村道建设</t>
  </si>
  <si>
    <t>Y316线高桥至鱼潭公路</t>
  </si>
  <si>
    <t>丰顺县</t>
  </si>
  <si>
    <t>英山村修建革命遗址“红三连”大涵铺自然村村道</t>
  </si>
  <si>
    <t>归湖镇高原-高峰公路</t>
  </si>
  <si>
    <t>Y213乌丰线K0+000-K8+113</t>
  </si>
  <si>
    <t>Y715程西线</t>
  </si>
  <si>
    <t>普宁市</t>
  </si>
  <si>
    <t xml:space="preserve">梅林麻园村道 </t>
  </si>
  <si>
    <t>潮州市</t>
  </si>
  <si>
    <t>饶平县</t>
  </si>
  <si>
    <t>湘桥区</t>
  </si>
  <si>
    <t>潮安区</t>
  </si>
  <si>
    <t>饶平县</t>
  </si>
  <si>
    <t>揭阳市</t>
  </si>
  <si>
    <t>东莞市</t>
  </si>
  <si>
    <t>麻涌镇</t>
  </si>
  <si>
    <t>省泗安医院出行道路</t>
  </si>
  <si>
    <t>改建</t>
  </si>
  <si>
    <t>四级</t>
  </si>
  <si>
    <t>里湖镇宅营村、橄榄脚村续建农村公路</t>
  </si>
  <si>
    <t>河源市</t>
  </si>
  <si>
    <t>梅州市</t>
  </si>
  <si>
    <t>惠州市</t>
  </si>
  <si>
    <t>汕尾市</t>
  </si>
  <si>
    <t>阳江市</t>
  </si>
  <si>
    <t>湛江市</t>
  </si>
  <si>
    <t>茂名市</t>
  </si>
  <si>
    <t>肇庆市</t>
  </si>
  <si>
    <t>清远市</t>
  </si>
  <si>
    <t>潮州市</t>
  </si>
  <si>
    <t>揭阳市</t>
  </si>
  <si>
    <t>云浮市</t>
  </si>
  <si>
    <t>江门市</t>
  </si>
  <si>
    <t>改建</t>
  </si>
  <si>
    <t>丰阳镇陂岭村架枧岭至牛塘、陂岭至九华、架枧岭至大塝村道</t>
  </si>
  <si>
    <t>水寨镇澄湖村半岭至桥头道路</t>
  </si>
  <si>
    <t>梅州市</t>
  </si>
  <si>
    <t>通门镇大䓣村向阳水库环库公路</t>
  </si>
  <si>
    <t>梅江区</t>
  </si>
  <si>
    <t>梅江区扎上至群益新建公路</t>
  </si>
  <si>
    <t>X010线梅县澄上至石坑段新开砂土路工程</t>
  </si>
  <si>
    <t>X010线兴宁上官至文兰岗段新开砂土路工程</t>
  </si>
  <si>
    <t>热柘镇热水村俈耳环自然村村道</t>
  </si>
  <si>
    <t>大水坡陈大埆村建硬底化村道</t>
  </si>
  <si>
    <t>省老促会</t>
  </si>
  <si>
    <t>小桥</t>
  </si>
  <si>
    <t>合计</t>
  </si>
  <si>
    <t>其中：省投资</t>
  </si>
  <si>
    <t>48*8.5</t>
  </si>
  <si>
    <t>省军区</t>
  </si>
  <si>
    <t>新建</t>
  </si>
  <si>
    <t>中桥</t>
  </si>
  <si>
    <t>县</t>
  </si>
  <si>
    <t>村委</t>
  </si>
  <si>
    <t>省已安排投资
（万元）</t>
  </si>
  <si>
    <t>其中：
省投资</t>
  </si>
  <si>
    <t>乳源县</t>
  </si>
  <si>
    <t>一六</t>
  </si>
  <si>
    <t>一六至招田公路</t>
  </si>
  <si>
    <t>乐群</t>
  </si>
  <si>
    <t>乐群至乐富公路</t>
  </si>
  <si>
    <t>罗屋</t>
  </si>
  <si>
    <t>新秦屋村公路</t>
  </si>
  <si>
    <t>一六至罗屋公路</t>
  </si>
  <si>
    <t>丰塘村线</t>
  </si>
  <si>
    <t>一六至新扬屋</t>
  </si>
  <si>
    <t>团结</t>
  </si>
  <si>
    <t>上社至种植基地公路</t>
  </si>
  <si>
    <t>茅厂至种植基地公路</t>
  </si>
  <si>
    <t>乳桂线至上塘村公路</t>
  </si>
  <si>
    <t>育才小学至乳桂线公路</t>
  </si>
  <si>
    <t>东粉</t>
  </si>
  <si>
    <t>东四至合掌夫新村公路</t>
  </si>
  <si>
    <t>乳桂线至东柳线</t>
  </si>
  <si>
    <t>乳桂线至石下尾公路</t>
  </si>
  <si>
    <t>大坪村至合掌夫公路</t>
  </si>
  <si>
    <t>东七</t>
  </si>
  <si>
    <t>东七至源冶牧业开发区</t>
  </si>
  <si>
    <t>东七至源冶农业开发区</t>
  </si>
  <si>
    <t>水泥厂至谢屋公路</t>
  </si>
  <si>
    <t>水泥厂至钟屋公路</t>
  </si>
  <si>
    <t>一六镇新农村公路</t>
  </si>
  <si>
    <t>乳源县一六镇新农村公路明细计划表</t>
  </si>
  <si>
    <r>
      <t>2015</t>
    </r>
    <r>
      <rPr>
        <sz val="10"/>
        <rFont val="宋体"/>
        <family val="0"/>
      </rPr>
      <t>年
建议计划
（万元）</t>
    </r>
  </si>
  <si>
    <r>
      <t>2015</t>
    </r>
    <r>
      <rPr>
        <sz val="11"/>
        <rFont val="宋体"/>
        <family val="0"/>
      </rPr>
      <t>年建议计划
（万元）</t>
    </r>
  </si>
  <si>
    <t>改建</t>
  </si>
  <si>
    <t>四级</t>
  </si>
  <si>
    <t>2015年扶贫公路专项资金明细计划表</t>
  </si>
  <si>
    <t>详见附件2-2</t>
  </si>
  <si>
    <t>省军区(政治部）</t>
  </si>
  <si>
    <t>大崀镇振民村扶贫桥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</si>
</sst>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;\(#,##0\)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\ * #,##0.00_-;_-&quot;$&quot;\ * #,##0.00\-;_-&quot;$&quot;\ * &quot;-&quot;??_-;_-@_-"/>
    <numFmt numFmtId="181" formatCode="\$#,##0.00;\(\$#,##0.00\)"/>
    <numFmt numFmtId="182" formatCode="\$#,##0;\(\$#,##0\)"/>
    <numFmt numFmtId="183" formatCode="#,##0.0_);\(#,##0.0\)"/>
    <numFmt numFmtId="184" formatCode="_-&quot;$&quot;\ * #,##0_-;_-&quot;$&quot;\ * #,##0\-;_-&quot;$&quot;\ * &quot;-&quot;_-;_-@_-"/>
    <numFmt numFmtId="185" formatCode="&quot;$&quot;#,##0_);[Red]\(&quot;$&quot;#,##0\)"/>
    <numFmt numFmtId="186" formatCode="&quot;$&quot;#,##0.00_);[Red]\(&quot;$&quot;#,##0.00\)"/>
    <numFmt numFmtId="187" formatCode="&quot;$&quot;\ #,##0.00_-;[Red]&quot;$&quot;\ #,##0.00\-"/>
    <numFmt numFmtId="188" formatCode="&quot;$&quot;\ #,##0_-;[Red]&quot;$&quot;\ #,##0\-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_-* #,##0_$_-;\-* #,##0_$_-;_-* &quot;-&quot;_$_-;_-@_-"/>
    <numFmt numFmtId="192" formatCode="_-* #,##0.00_$_-;\-* #,##0.00_$_-;_-* &quot;-&quot;??_$_-;_-@_-"/>
    <numFmt numFmtId="193" formatCode="_-* #,##0&quot;$&quot;_-;\-* #,##0&quot;$&quot;_-;_-* &quot;-&quot;&quot;$&quot;_-;_-@_-"/>
    <numFmt numFmtId="194" formatCode="_-* #,##0.00&quot;$&quot;_-;\-* #,##0.00&quot;$&quot;_-;_-* &quot;-&quot;??&quot;$&quot;_-;_-@_-"/>
    <numFmt numFmtId="195" formatCode="yy\.mm\.dd"/>
    <numFmt numFmtId="196" formatCode="0.0"/>
    <numFmt numFmtId="197" formatCode="0.00_ "/>
    <numFmt numFmtId="198" formatCode="0_ "/>
    <numFmt numFmtId="199" formatCode="0.00_);[Red]\(0.00\)"/>
    <numFmt numFmtId="200" formatCode="0.000_);[Red]\(0.000\)"/>
    <numFmt numFmtId="201" formatCode="0.0_ "/>
    <numFmt numFmtId="202" formatCode="0.00;[Red]0.00"/>
    <numFmt numFmtId="203" formatCode="0.000_ 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70">
    <font>
      <sz val="11"/>
      <color indexed="8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2"/>
      <name val="????"/>
      <family val="2"/>
    </font>
    <font>
      <sz val="10"/>
      <name val="Geneva"/>
      <family val="2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sz val="10"/>
      <name val="MS Sans Serif"/>
      <family val="2"/>
    </font>
    <font>
      <i/>
      <sz val="11"/>
      <color indexed="23"/>
      <name val="宋体"/>
      <family val="0"/>
    </font>
    <font>
      <sz val="12"/>
      <name val="Arial"/>
      <family val="2"/>
    </font>
    <font>
      <sz val="11"/>
      <color indexed="17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name val="Arial"/>
      <family val="2"/>
    </font>
    <font>
      <sz val="11"/>
      <color indexed="62"/>
      <name val="宋体"/>
      <family val="0"/>
    </font>
    <font>
      <sz val="12"/>
      <name val="Helv"/>
      <family val="2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11"/>
      <color indexed="60"/>
      <name val="宋体"/>
      <family val="0"/>
    </font>
    <font>
      <sz val="7"/>
      <name val="Small Fonts"/>
      <family val="2"/>
    </font>
    <font>
      <b/>
      <sz val="11"/>
      <color indexed="63"/>
      <name val="宋体"/>
      <family val="0"/>
    </font>
    <font>
      <b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20"/>
      <name val="楷体_GB2312"/>
      <family val="3"/>
    </font>
    <font>
      <sz val="12"/>
      <color indexed="16"/>
      <name val="宋体"/>
      <family val="0"/>
    </font>
    <font>
      <sz val="10"/>
      <color indexed="20"/>
      <name val="宋体"/>
      <family val="0"/>
    </font>
    <font>
      <sz val="11"/>
      <color indexed="20"/>
      <name val="Tahoma"/>
      <family val="2"/>
    </font>
    <font>
      <b/>
      <sz val="9"/>
      <name val="Arial"/>
      <family val="2"/>
    </font>
    <font>
      <sz val="12"/>
      <name val="官帕眉"/>
      <family val="3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12"/>
      <color indexed="17"/>
      <name val="楷体_GB2312"/>
      <family val="3"/>
    </font>
    <font>
      <sz val="10"/>
      <color indexed="17"/>
      <name val="宋体"/>
      <family val="0"/>
    </font>
    <font>
      <sz val="11"/>
      <color indexed="17"/>
      <name val="Tahoma"/>
      <family val="2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name val="Courier"/>
      <family val="3"/>
    </font>
    <font>
      <sz val="11"/>
      <name val="ＭＳ Ｐゴシック"/>
      <family val="2"/>
    </font>
    <font>
      <sz val="12"/>
      <name val="바탕체"/>
      <family val="3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6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49" fontId="8" fillId="0" borderId="0" applyFon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49" fontId="8" fillId="0" borderId="0" applyFont="0" applyFill="0" applyBorder="0" applyAlignment="0" applyProtection="0"/>
    <xf numFmtId="0" fontId="10" fillId="0" borderId="0">
      <alignment/>
      <protection/>
    </xf>
    <xf numFmtId="49" fontId="8" fillId="0" borderId="0" applyFont="0" applyFill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8" fillId="0" borderId="0" applyNumberFormat="0" applyFont="0" applyFill="0" applyBorder="0" applyProtection="0">
      <alignment vertical="center"/>
    </xf>
    <xf numFmtId="0" fontId="8" fillId="0" borderId="0" applyNumberFormat="0" applyFont="0" applyFill="0" applyBorder="0" applyProtection="0">
      <alignment horizontal="left" vertical="center"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 locked="0"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 locked="0"/>
    </xf>
    <xf numFmtId="0" fontId="10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Protection="0">
      <alignment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Protection="0">
      <alignment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Protection="0">
      <alignment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Protection="0">
      <alignment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Protection="0">
      <alignment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Protection="0">
      <alignment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Protection="0">
      <alignment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Protection="0">
      <alignment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Protection="0">
      <alignment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Protection="0">
      <alignment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Protection="0">
      <alignment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Protection="0">
      <alignment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Protection="0">
      <alignment/>
    </xf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Protection="0">
      <alignment/>
    </xf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Protection="0">
      <alignment/>
    </xf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Protection="0">
      <alignment/>
    </xf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Protection="0">
      <alignment/>
    </xf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Protection="0">
      <alignment/>
    </xf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5" fillId="0" borderId="0">
      <alignment/>
      <protection locked="0"/>
    </xf>
    <xf numFmtId="0" fontId="12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2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4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2" fillId="23" borderId="0" applyNumberFormat="0" applyBorder="0" applyAlignment="0" applyProtection="0"/>
    <xf numFmtId="0" fontId="11" fillId="27" borderId="0" applyNumberFormat="0" applyBorder="0" applyAlignment="0" applyProtection="0"/>
    <xf numFmtId="0" fontId="12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13" borderId="0" applyNumberFormat="0" applyBorder="0" applyAlignment="0" applyProtection="0"/>
    <xf numFmtId="0" fontId="12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8" borderId="0" applyNumberFormat="0" applyBorder="0" applyAlignment="0" applyProtection="0"/>
    <xf numFmtId="0" fontId="12" fillId="19" borderId="0" applyNumberFormat="0" applyBorder="0" applyAlignment="0" applyProtection="0"/>
    <xf numFmtId="0" fontId="11" fillId="14" borderId="0" applyNumberFormat="0" applyBorder="0" applyAlignment="0" applyProtection="0"/>
    <xf numFmtId="0" fontId="12" fillId="30" borderId="0" applyNumberFormat="0" applyBorder="0" applyAlignment="0" applyProtection="0"/>
    <xf numFmtId="0" fontId="13" fillId="22" borderId="0" applyNumberFormat="0" applyBorder="0" applyAlignment="0" applyProtection="0"/>
    <xf numFmtId="0" fontId="13" fillId="31" borderId="0" applyNumberFormat="0" applyBorder="0" applyAlignment="0" applyProtection="0"/>
    <xf numFmtId="0" fontId="12" fillId="31" borderId="0" applyNumberFormat="0" applyBorder="0" applyAlignment="0" applyProtection="0"/>
    <xf numFmtId="0" fontId="11" fillId="32" borderId="0" applyNumberFormat="0" applyBorder="0" applyAlignment="0" applyProtection="0"/>
    <xf numFmtId="0" fontId="14" fillId="0" borderId="0">
      <alignment horizontal="center" wrapText="1"/>
      <protection locked="0"/>
    </xf>
    <xf numFmtId="0" fontId="15" fillId="3" borderId="0" applyNumberFormat="0" applyBorder="0" applyAlignment="0" applyProtection="0"/>
    <xf numFmtId="176" fontId="6" fillId="0" borderId="0" applyFill="0" applyBorder="0" applyAlignment="0">
      <protection/>
    </xf>
    <xf numFmtId="0" fontId="16" fillId="33" borderId="1" applyNumberFormat="0" applyAlignment="0" applyProtection="0"/>
    <xf numFmtId="0" fontId="17" fillId="34" borderId="2" applyNumberFormat="0" applyAlignment="0" applyProtection="0"/>
    <xf numFmtId="0" fontId="18" fillId="0" borderId="0" applyNumberFormat="0" applyFill="0" applyBorder="0" applyAlignment="0" applyProtection="0"/>
    <xf numFmtId="41" fontId="8" fillId="0" borderId="0" applyFont="0" applyFill="0" applyBorder="0" applyAlignment="0" applyProtection="0"/>
    <xf numFmtId="177" fontId="19" fillId="0" borderId="0">
      <alignment/>
      <protection/>
    </xf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1" fontId="19" fillId="0" borderId="0">
      <alignment/>
      <protection/>
    </xf>
    <xf numFmtId="15" fontId="20" fillId="0" borderId="0">
      <alignment/>
      <protection/>
    </xf>
    <xf numFmtId="182" fontId="19" fillId="0" borderId="0">
      <alignment/>
      <protection/>
    </xf>
    <xf numFmtId="0" fontId="21" fillId="0" borderId="0" applyNumberFormat="0" applyFill="0" applyBorder="0" applyAlignment="0" applyProtection="0"/>
    <xf numFmtId="2" fontId="22" fillId="0" borderId="0" applyProtection="0">
      <alignment/>
    </xf>
    <xf numFmtId="0" fontId="23" fillId="4" borderId="0" applyNumberFormat="0" applyBorder="0" applyAlignment="0" applyProtection="0"/>
    <xf numFmtId="38" fontId="24" fillId="33" borderId="0" applyNumberFormat="0" applyBorder="0" applyAlignment="0" applyProtection="0"/>
    <xf numFmtId="0" fontId="25" fillId="0" borderId="3" applyNumberFormat="0" applyAlignment="0" applyProtection="0"/>
    <xf numFmtId="0" fontId="25" fillId="0" borderId="4">
      <alignment horizontal="left" vertical="center"/>
      <protection/>
    </xf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Protection="0">
      <alignment/>
    </xf>
    <xf numFmtId="0" fontId="25" fillId="0" borderId="0" applyProtection="0">
      <alignment/>
    </xf>
    <xf numFmtId="0" fontId="30" fillId="7" borderId="1" applyNumberFormat="0" applyAlignment="0" applyProtection="0"/>
    <xf numFmtId="10" fontId="24" fillId="35" borderId="8" applyNumberFormat="0" applyBorder="0" applyAlignment="0" applyProtection="0"/>
    <xf numFmtId="183" fontId="31" fillId="36" borderId="0">
      <alignment/>
      <protection/>
    </xf>
    <xf numFmtId="0" fontId="32" fillId="0" borderId="9" applyNumberFormat="0" applyFill="0" applyAlignment="0" applyProtection="0"/>
    <xf numFmtId="183" fontId="33" fillId="37" borderId="0">
      <alignment/>
      <protection/>
    </xf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84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7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0" fontId="34" fillId="38" borderId="0" applyNumberFormat="0" applyBorder="0" applyAlignment="0" applyProtection="0"/>
    <xf numFmtId="0" fontId="19" fillId="0" borderId="0">
      <alignment/>
      <protection/>
    </xf>
    <xf numFmtId="37" fontId="35" fillId="0" borderId="0">
      <alignment/>
      <protection/>
    </xf>
    <xf numFmtId="0" fontId="31" fillId="0" borderId="0">
      <alignment/>
      <protection/>
    </xf>
    <xf numFmtId="188" fontId="8" fillId="0" borderId="0">
      <alignment/>
      <protection/>
    </xf>
    <xf numFmtId="0" fontId="5" fillId="0" borderId="0">
      <alignment/>
      <protection/>
    </xf>
    <xf numFmtId="0" fontId="0" fillId="35" borderId="10" applyNumberFormat="0" applyFont="0" applyAlignment="0" applyProtection="0"/>
    <xf numFmtId="0" fontId="36" fillId="33" borderId="11" applyNumberFormat="0" applyAlignment="0" applyProtection="0"/>
    <xf numFmtId="14" fontId="14" fillId="0" borderId="0">
      <alignment horizontal="center" wrapText="1"/>
      <protection locked="0"/>
    </xf>
    <xf numFmtId="10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13" fontId="8" fillId="0" borderId="0" applyFont="0" applyFill="0" applyProtection="0">
      <alignment/>
    </xf>
    <xf numFmtId="0" fontId="20" fillId="0" borderId="0" applyNumberFormat="0" applyFont="0" applyFill="0" applyBorder="0" applyAlignment="0" applyProtection="0"/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37" fillId="0" borderId="12">
      <alignment horizontal="center"/>
      <protection/>
    </xf>
    <xf numFmtId="3" fontId="20" fillId="0" borderId="0" applyFont="0" applyFill="0" applyBorder="0" applyAlignment="0" applyProtection="0"/>
    <xf numFmtId="0" fontId="20" fillId="39" borderId="0" applyNumberFormat="0" applyFont="0" applyBorder="0" applyAlignment="0" applyProtection="0"/>
    <xf numFmtId="0" fontId="18" fillId="0" borderId="0" applyNumberFormat="0" applyFill="0" applyBorder="0" applyAlignment="0" applyProtection="0"/>
    <xf numFmtId="0" fontId="38" fillId="40" borderId="13">
      <alignment/>
      <protection locked="0"/>
    </xf>
    <xf numFmtId="0" fontId="39" fillId="0" borderId="0">
      <alignment/>
      <protection/>
    </xf>
    <xf numFmtId="0" fontId="38" fillId="40" borderId="13">
      <alignment/>
      <protection locked="0"/>
    </xf>
    <xf numFmtId="0" fontId="38" fillId="40" borderId="13">
      <alignment/>
      <protection locked="0"/>
    </xf>
    <xf numFmtId="0" fontId="38" fillId="40" borderId="13">
      <alignment/>
      <protection locked="0"/>
    </xf>
    <xf numFmtId="0" fontId="38" fillId="40" borderId="13">
      <alignment/>
      <protection locked="0"/>
    </xf>
    <xf numFmtId="0" fontId="40" fillId="0" borderId="0" applyNumberFormat="0" applyFill="0" applyBorder="0" applyAlignment="0" applyProtection="0"/>
    <xf numFmtId="0" fontId="22" fillId="0" borderId="14" applyProtection="0">
      <alignment/>
    </xf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0" fontId="8" fillId="0" borderId="15" applyNumberFormat="0" applyFill="0" applyProtection="0">
      <alignment horizontal="right"/>
    </xf>
    <xf numFmtId="0" fontId="40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Protection="0">
      <alignment/>
    </xf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Protection="0">
      <alignment/>
    </xf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Protection="0">
      <alignment/>
    </xf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Protection="0">
      <alignment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Protection="0">
      <alignment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5" applyNumberFormat="0" applyFill="0" applyProtection="0">
      <alignment horizontal="center"/>
    </xf>
    <xf numFmtId="0" fontId="43" fillId="0" borderId="0" applyNumberFormat="0" applyFill="0" applyBorder="0" applyAlignment="0" applyProtection="0"/>
    <xf numFmtId="0" fontId="44" fillId="0" borderId="16" applyNumberFormat="0" applyFill="0" applyProtection="0">
      <alignment horizontal="center"/>
    </xf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Protection="0">
      <alignment/>
    </xf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6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47" fillId="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47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47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48" fillId="41" borderId="0" applyNumberFormat="0" applyBorder="0" applyAlignment="0" applyProtection="0"/>
    <xf numFmtId="0" fontId="46" fillId="3" borderId="0" applyNumberFormat="0" applyBorder="0" applyAlignment="0" applyProtection="0"/>
    <xf numFmtId="0" fontId="4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48" fillId="41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49" fillId="5" borderId="0" applyNumberFormat="0" applyBorder="0" applyAlignment="0" applyProtection="0"/>
    <xf numFmtId="0" fontId="45" fillId="3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46" fillId="5" borderId="0" applyNumberFormat="0" applyBorder="0" applyAlignment="0" applyProtection="0"/>
    <xf numFmtId="0" fontId="45" fillId="5" borderId="0" applyNumberFormat="0" applyBorder="0" applyAlignment="0" applyProtection="0"/>
    <xf numFmtId="0" fontId="46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46" fillId="5" borderId="0" applyNumberFormat="0" applyBorder="0" applyAlignment="0" applyProtection="0"/>
    <xf numFmtId="0" fontId="47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48" fillId="41" borderId="0" applyNumberFormat="0" applyBorder="0" applyAlignment="0" applyProtection="0"/>
    <xf numFmtId="0" fontId="15" fillId="5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47" fillId="3" borderId="0" applyNumberFormat="0" applyBorder="0" applyAlignment="0" applyProtection="0"/>
    <xf numFmtId="0" fontId="15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47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47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50" fillId="3" borderId="0" applyNumberFormat="0" applyBorder="0" applyAlignment="0" applyProtection="0"/>
    <xf numFmtId="0" fontId="46" fillId="5" borderId="0" applyNumberFormat="0" applyBorder="0" applyAlignment="0" applyProtection="0"/>
    <xf numFmtId="0" fontId="47" fillId="3" borderId="0" applyNumberFormat="0" applyBorder="0" applyAlignment="0" applyProtection="0"/>
    <xf numFmtId="0" fontId="6" fillId="0" borderId="0">
      <alignment vertical="top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1" fillId="0" borderId="0">
      <alignment vertical="center"/>
      <protection/>
    </xf>
    <xf numFmtId="0" fontId="1" fillId="0" borderId="0">
      <alignment vertical="top"/>
      <protection/>
    </xf>
    <xf numFmtId="0" fontId="1" fillId="0" borderId="0">
      <alignment vertical="center"/>
      <protection/>
    </xf>
    <xf numFmtId="0" fontId="1" fillId="0" borderId="0">
      <alignment vertical="top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4" fillId="0" borderId="0">
      <alignment/>
      <protection/>
    </xf>
    <xf numFmtId="0" fontId="1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/>
      <protection/>
    </xf>
    <xf numFmtId="0" fontId="1" fillId="0" borderId="0">
      <alignment vertical="top"/>
      <protection/>
    </xf>
    <xf numFmtId="0" fontId="4" fillId="0" borderId="0">
      <alignment vertical="top"/>
      <protection/>
    </xf>
    <xf numFmtId="0" fontId="1" fillId="0" borderId="0">
      <alignment vertical="center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/>
      <protection/>
    </xf>
    <xf numFmtId="0" fontId="6" fillId="0" borderId="0">
      <alignment vertical="top"/>
      <protection/>
    </xf>
    <xf numFmtId="0" fontId="0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6" fillId="0" borderId="0">
      <alignment vertical="top"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64" fillId="0" borderId="0">
      <alignment vertical="center"/>
      <protection/>
    </xf>
    <xf numFmtId="0" fontId="6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top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64" fillId="0" borderId="0">
      <alignment vertical="center"/>
      <protection/>
    </xf>
    <xf numFmtId="0" fontId="64" fillId="0" borderId="0">
      <alignment vertical="center"/>
      <protection/>
    </xf>
    <xf numFmtId="0" fontId="64" fillId="0" borderId="0">
      <alignment vertical="center"/>
      <protection/>
    </xf>
    <xf numFmtId="0" fontId="64" fillId="0" borderId="0">
      <alignment vertical="center"/>
      <protection/>
    </xf>
    <xf numFmtId="0" fontId="64" fillId="0" borderId="0">
      <alignment vertical="center"/>
      <protection/>
    </xf>
    <xf numFmtId="0" fontId="64" fillId="0" borderId="0">
      <alignment vertical="center"/>
      <protection/>
    </xf>
    <xf numFmtId="0" fontId="13" fillId="0" borderId="0">
      <alignment vertical="center"/>
      <protection/>
    </xf>
    <xf numFmtId="0" fontId="4" fillId="0" borderId="0">
      <alignment vertical="top"/>
      <protection/>
    </xf>
    <xf numFmtId="0" fontId="1" fillId="0" borderId="0">
      <alignment vertical="center"/>
      <protection/>
    </xf>
    <xf numFmtId="0" fontId="6" fillId="0" borderId="0">
      <alignment vertical="top"/>
      <protection/>
    </xf>
    <xf numFmtId="0" fontId="1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9" fontId="52" fillId="0" borderId="0" applyFon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Protection="0">
      <alignment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4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55" fillId="4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55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55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53" fillId="26" borderId="0" applyNumberFormat="0" applyBorder="0" applyAlignment="0" applyProtection="0"/>
    <xf numFmtId="0" fontId="54" fillId="4" borderId="0" applyNumberFormat="0" applyBorder="0" applyAlignment="0" applyProtection="0"/>
    <xf numFmtId="0" fontId="5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53" fillId="2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6" fillId="6" borderId="0" applyNumberFormat="0" applyBorder="0" applyAlignment="0" applyProtection="0"/>
    <xf numFmtId="0" fontId="53" fillId="4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54" fillId="6" borderId="0" applyNumberFormat="0" applyBorder="0" applyAlignment="0" applyProtection="0"/>
    <xf numFmtId="0" fontId="53" fillId="6" borderId="0" applyNumberFormat="0" applyBorder="0" applyAlignment="0" applyProtection="0"/>
    <xf numFmtId="0" fontId="54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54" fillId="6" borderId="0" applyNumberFormat="0" applyBorder="0" applyAlignment="0" applyProtection="0"/>
    <xf numFmtId="0" fontId="55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53" fillId="26" borderId="0" applyNumberFormat="0" applyBorder="0" applyAlignment="0" applyProtection="0"/>
    <xf numFmtId="0" fontId="23" fillId="6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55" fillId="4" borderId="0" applyNumberFormat="0" applyBorder="0" applyAlignment="0" applyProtection="0"/>
    <xf numFmtId="0" fontId="23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55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55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57" fillId="4" borderId="0" applyNumberFormat="0" applyBorder="0" applyAlignment="0" applyProtection="0"/>
    <xf numFmtId="0" fontId="54" fillId="6" borderId="0" applyNumberFormat="0" applyBorder="0" applyAlignment="0" applyProtection="0"/>
    <xf numFmtId="0" fontId="55" fillId="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Protection="0">
      <alignment/>
    </xf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3" borderId="1" applyNumberFormat="0" applyAlignment="0" applyProtection="0"/>
    <xf numFmtId="0" fontId="16" fillId="33" borderId="1" applyNumberFormat="0" applyAlignment="0" applyProtection="0"/>
    <xf numFmtId="0" fontId="16" fillId="33" borderId="1" applyNumberFormat="0" applyAlignment="0" applyProtection="0"/>
    <xf numFmtId="0" fontId="16" fillId="33" borderId="1" applyNumberFormat="0" applyAlignment="0" applyProtection="0"/>
    <xf numFmtId="0" fontId="16" fillId="33" borderId="1" applyNumberFormat="0" applyAlignment="0" applyProtection="0"/>
    <xf numFmtId="0" fontId="16" fillId="33" borderId="1" applyNumberFormat="0" applyAlignment="0" applyProtection="0"/>
    <xf numFmtId="0" fontId="16" fillId="33" borderId="1" applyNumberFormat="0" applyAlignment="0" applyProtection="0"/>
    <xf numFmtId="0" fontId="16" fillId="33" borderId="1" applyNumberFormat="0" applyAlignment="0" applyProtection="0"/>
    <xf numFmtId="0" fontId="16" fillId="33" borderId="1" applyNumberFormat="0" applyAlignment="0" applyProtection="0"/>
    <xf numFmtId="0" fontId="16" fillId="33" borderId="1" applyNumberFormat="0" applyAlignment="0" applyProtection="0"/>
    <xf numFmtId="0" fontId="16" fillId="33" borderId="1" applyNumberFormat="0" applyAlignment="0" applyProtection="0"/>
    <xf numFmtId="0" fontId="16" fillId="33" borderId="1" applyNumberFormat="0" applyAlignment="0" applyProtection="0"/>
    <xf numFmtId="0" fontId="16" fillId="33" borderId="1" applyNumberFormat="0" applyAlignment="0" applyProtection="0"/>
    <xf numFmtId="0" fontId="16" fillId="33" borderId="1" applyNumberFormat="0" applyAlignment="0" applyProtection="0"/>
    <xf numFmtId="0" fontId="16" fillId="33" borderId="1" applyNumberFormat="0" applyAlignment="0" applyProtection="0"/>
    <xf numFmtId="0" fontId="16" fillId="33" borderId="1" applyNumberFormat="0" applyAlignment="0" applyProtection="0"/>
    <xf numFmtId="0" fontId="16" fillId="33" borderId="1" applyNumberFormat="0" applyAlignment="0" applyProtection="0"/>
    <xf numFmtId="0" fontId="16" fillId="33" borderId="1" applyNumberFormat="0" applyAlignment="0" applyProtection="0"/>
    <xf numFmtId="0" fontId="16" fillId="33" borderId="1" applyNumberFormat="0" applyAlignment="0" applyProtection="0"/>
    <xf numFmtId="0" fontId="16" fillId="33" borderId="1" applyNumberFormat="0" applyAlignment="0" applyProtection="0"/>
    <xf numFmtId="0" fontId="16" fillId="33" borderId="1" applyNumberFormat="0" applyAlignment="0" applyProtection="0"/>
    <xf numFmtId="0" fontId="16" fillId="33" borderId="1" applyNumberFormat="0" applyAlignment="0" applyProtection="0"/>
    <xf numFmtId="0" fontId="16" fillId="33" borderId="1" applyNumberFormat="0" applyAlignment="0" applyProtection="0"/>
    <xf numFmtId="0" fontId="16" fillId="33" borderId="1" applyNumberFormat="0" applyAlignment="0" applyProtection="0"/>
    <xf numFmtId="0" fontId="16" fillId="33" borderId="1" applyNumberFormat="0" applyAlignment="0" applyProtection="0"/>
    <xf numFmtId="0" fontId="16" fillId="33" borderId="1" applyNumberFormat="0" applyAlignment="0" applyProtection="0"/>
    <xf numFmtId="0" fontId="16" fillId="33" borderId="1" applyNumberFormat="0" applyAlignment="0" applyProtection="0"/>
    <xf numFmtId="0" fontId="16" fillId="33" borderId="1" applyProtection="0">
      <alignment/>
    </xf>
    <xf numFmtId="0" fontId="16" fillId="33" borderId="1" applyNumberFormat="0" applyAlignment="0" applyProtection="0"/>
    <xf numFmtId="0" fontId="16" fillId="33" borderId="1" applyNumberFormat="0" applyAlignment="0" applyProtection="0"/>
    <xf numFmtId="0" fontId="16" fillId="33" borderId="1" applyNumberFormat="0" applyAlignment="0" applyProtection="0"/>
    <xf numFmtId="0" fontId="16" fillId="33" borderId="1" applyNumberFormat="0" applyAlignment="0" applyProtection="0"/>
    <xf numFmtId="0" fontId="16" fillId="33" borderId="1" applyNumberFormat="0" applyAlignment="0" applyProtection="0"/>
    <xf numFmtId="0" fontId="16" fillId="33" borderId="1" applyNumberFormat="0" applyAlignment="0" applyProtection="0"/>
    <xf numFmtId="0" fontId="17" fillId="34" borderId="2" applyNumberFormat="0" applyAlignment="0" applyProtection="0"/>
    <xf numFmtId="0" fontId="17" fillId="34" borderId="2" applyNumberFormat="0" applyAlignment="0" applyProtection="0"/>
    <xf numFmtId="0" fontId="17" fillId="34" borderId="2" applyNumberFormat="0" applyAlignment="0" applyProtection="0"/>
    <xf numFmtId="0" fontId="17" fillId="34" borderId="2" applyNumberFormat="0" applyAlignment="0" applyProtection="0"/>
    <xf numFmtId="0" fontId="17" fillId="34" borderId="2" applyNumberFormat="0" applyAlignment="0" applyProtection="0"/>
    <xf numFmtId="0" fontId="17" fillId="34" borderId="2" applyNumberFormat="0" applyAlignment="0" applyProtection="0"/>
    <xf numFmtId="0" fontId="17" fillId="34" borderId="2" applyNumberFormat="0" applyAlignment="0" applyProtection="0"/>
    <xf numFmtId="0" fontId="17" fillId="34" borderId="2" applyNumberFormat="0" applyAlignment="0" applyProtection="0"/>
    <xf numFmtId="0" fontId="17" fillId="34" borderId="2" applyNumberFormat="0" applyAlignment="0" applyProtection="0"/>
    <xf numFmtId="0" fontId="17" fillId="34" borderId="2" applyNumberFormat="0" applyAlignment="0" applyProtection="0"/>
    <xf numFmtId="0" fontId="17" fillId="34" borderId="2" applyNumberFormat="0" applyAlignment="0" applyProtection="0"/>
    <xf numFmtId="0" fontId="17" fillId="34" borderId="2" applyNumberFormat="0" applyAlignment="0" applyProtection="0"/>
    <xf numFmtId="0" fontId="17" fillId="34" borderId="2" applyNumberFormat="0" applyAlignment="0" applyProtection="0"/>
    <xf numFmtId="0" fontId="17" fillId="34" borderId="2" applyNumberFormat="0" applyAlignment="0" applyProtection="0"/>
    <xf numFmtId="0" fontId="17" fillId="34" borderId="2" applyNumberFormat="0" applyAlignment="0" applyProtection="0"/>
    <xf numFmtId="0" fontId="17" fillId="34" borderId="2" applyNumberFormat="0" applyAlignment="0" applyProtection="0"/>
    <xf numFmtId="0" fontId="17" fillId="34" borderId="2" applyNumberFormat="0" applyAlignment="0" applyProtection="0"/>
    <xf numFmtId="0" fontId="17" fillId="34" borderId="2" applyNumberFormat="0" applyAlignment="0" applyProtection="0"/>
    <xf numFmtId="0" fontId="17" fillId="34" borderId="2" applyNumberFormat="0" applyAlignment="0" applyProtection="0"/>
    <xf numFmtId="0" fontId="17" fillId="34" borderId="2" applyNumberFormat="0" applyAlignment="0" applyProtection="0"/>
    <xf numFmtId="0" fontId="17" fillId="34" borderId="2" applyNumberFormat="0" applyAlignment="0" applyProtection="0"/>
    <xf numFmtId="0" fontId="17" fillId="34" borderId="2" applyNumberFormat="0" applyAlignment="0" applyProtection="0"/>
    <xf numFmtId="0" fontId="17" fillId="34" borderId="2" applyNumberFormat="0" applyAlignment="0" applyProtection="0"/>
    <xf numFmtId="0" fontId="17" fillId="34" borderId="2" applyNumberFormat="0" applyAlignment="0" applyProtection="0"/>
    <xf numFmtId="0" fontId="17" fillId="34" borderId="2" applyNumberFormat="0" applyAlignment="0" applyProtection="0"/>
    <xf numFmtId="0" fontId="17" fillId="34" borderId="2" applyNumberFormat="0" applyAlignment="0" applyProtection="0"/>
    <xf numFmtId="0" fontId="17" fillId="34" borderId="2" applyNumberFormat="0" applyAlignment="0" applyProtection="0"/>
    <xf numFmtId="0" fontId="17" fillId="34" borderId="2" applyProtection="0">
      <alignment/>
    </xf>
    <xf numFmtId="0" fontId="17" fillId="34" borderId="2" applyNumberFormat="0" applyAlignment="0" applyProtection="0"/>
    <xf numFmtId="0" fontId="17" fillId="34" borderId="2" applyNumberFormat="0" applyAlignment="0" applyProtection="0"/>
    <xf numFmtId="0" fontId="17" fillId="34" borderId="2" applyNumberFormat="0" applyAlignment="0" applyProtection="0"/>
    <xf numFmtId="0" fontId="17" fillId="34" borderId="2" applyNumberFormat="0" applyAlignment="0" applyProtection="0"/>
    <xf numFmtId="0" fontId="17" fillId="34" borderId="2" applyNumberFormat="0" applyAlignment="0" applyProtection="0"/>
    <xf numFmtId="0" fontId="17" fillId="34" borderId="2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Protection="0">
      <alignment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4" fillId="0" borderId="16" applyNumberFormat="0" applyFill="0" applyProtection="0">
      <alignment horizontal="left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Protection="0">
      <alignment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Protection="0">
      <alignment/>
    </xf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191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0" fontId="19" fillId="0" borderId="0">
      <alignment/>
      <protection/>
    </xf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52" fillId="0" borderId="0">
      <alignment/>
      <protection/>
    </xf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60" fillId="44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Protection="0">
      <alignment/>
    </xf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Protection="0">
      <alignment/>
    </xf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Protection="0">
      <alignment/>
    </xf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Protection="0">
      <alignment/>
    </xf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Protection="0">
      <alignment/>
    </xf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Protection="0">
      <alignment/>
    </xf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195" fontId="8" fillId="0" borderId="16" applyFill="0" applyProtection="0">
      <alignment horizontal="right"/>
    </xf>
    <xf numFmtId="0" fontId="8" fillId="0" borderId="15" applyNumberFormat="0" applyFill="0" applyProtection="0">
      <alignment horizontal="left"/>
    </xf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Protection="0">
      <alignment/>
    </xf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6" fillId="33" borderId="11" applyNumberFormat="0" applyAlignment="0" applyProtection="0"/>
    <xf numFmtId="0" fontId="36" fillId="33" borderId="11" applyNumberFormat="0" applyAlignment="0" applyProtection="0"/>
    <xf numFmtId="0" fontId="36" fillId="33" borderId="11" applyNumberFormat="0" applyAlignment="0" applyProtection="0"/>
    <xf numFmtId="0" fontId="36" fillId="33" borderId="11" applyNumberFormat="0" applyAlignment="0" applyProtection="0"/>
    <xf numFmtId="0" fontId="36" fillId="33" borderId="11" applyNumberFormat="0" applyAlignment="0" applyProtection="0"/>
    <xf numFmtId="0" fontId="36" fillId="33" borderId="11" applyNumberFormat="0" applyAlignment="0" applyProtection="0"/>
    <xf numFmtId="0" fontId="36" fillId="33" borderId="11" applyNumberFormat="0" applyAlignment="0" applyProtection="0"/>
    <xf numFmtId="0" fontId="36" fillId="33" borderId="11" applyNumberFormat="0" applyAlignment="0" applyProtection="0"/>
    <xf numFmtId="0" fontId="36" fillId="33" borderId="11" applyNumberFormat="0" applyAlignment="0" applyProtection="0"/>
    <xf numFmtId="0" fontId="36" fillId="33" borderId="11" applyNumberFormat="0" applyAlignment="0" applyProtection="0"/>
    <xf numFmtId="0" fontId="36" fillId="33" borderId="11" applyNumberFormat="0" applyAlignment="0" applyProtection="0"/>
    <xf numFmtId="0" fontId="36" fillId="33" borderId="11" applyNumberFormat="0" applyAlignment="0" applyProtection="0"/>
    <xf numFmtId="0" fontId="36" fillId="33" borderId="11" applyNumberFormat="0" applyAlignment="0" applyProtection="0"/>
    <xf numFmtId="0" fontId="36" fillId="33" borderId="11" applyNumberFormat="0" applyAlignment="0" applyProtection="0"/>
    <xf numFmtId="0" fontId="36" fillId="33" borderId="11" applyNumberFormat="0" applyAlignment="0" applyProtection="0"/>
    <xf numFmtId="0" fontId="36" fillId="33" borderId="11" applyNumberFormat="0" applyAlignment="0" applyProtection="0"/>
    <xf numFmtId="0" fontId="36" fillId="33" borderId="11" applyNumberFormat="0" applyAlignment="0" applyProtection="0"/>
    <xf numFmtId="0" fontId="36" fillId="33" borderId="11" applyNumberFormat="0" applyAlignment="0" applyProtection="0"/>
    <xf numFmtId="0" fontId="36" fillId="33" borderId="11" applyNumberFormat="0" applyAlignment="0" applyProtection="0"/>
    <xf numFmtId="0" fontId="36" fillId="33" borderId="11" applyNumberFormat="0" applyAlignment="0" applyProtection="0"/>
    <xf numFmtId="0" fontId="36" fillId="33" borderId="11" applyNumberFormat="0" applyAlignment="0" applyProtection="0"/>
    <xf numFmtId="0" fontId="36" fillId="33" borderId="11" applyNumberFormat="0" applyAlignment="0" applyProtection="0"/>
    <xf numFmtId="0" fontId="36" fillId="33" borderId="11" applyNumberFormat="0" applyAlignment="0" applyProtection="0"/>
    <xf numFmtId="0" fontId="36" fillId="33" borderId="11" applyNumberFormat="0" applyAlignment="0" applyProtection="0"/>
    <xf numFmtId="0" fontId="36" fillId="33" borderId="11" applyNumberFormat="0" applyAlignment="0" applyProtection="0"/>
    <xf numFmtId="0" fontId="36" fillId="33" borderId="11" applyNumberFormat="0" applyAlignment="0" applyProtection="0"/>
    <xf numFmtId="0" fontId="36" fillId="33" borderId="11" applyNumberFormat="0" applyAlignment="0" applyProtection="0"/>
    <xf numFmtId="0" fontId="36" fillId="33" borderId="11" applyProtection="0">
      <alignment/>
    </xf>
    <xf numFmtId="0" fontId="36" fillId="33" borderId="11" applyNumberFormat="0" applyAlignment="0" applyProtection="0"/>
    <xf numFmtId="0" fontId="36" fillId="33" borderId="11" applyNumberFormat="0" applyAlignment="0" applyProtection="0"/>
    <xf numFmtId="0" fontId="36" fillId="33" borderId="11" applyNumberFormat="0" applyAlignment="0" applyProtection="0"/>
    <xf numFmtId="0" fontId="36" fillId="33" borderId="11" applyNumberFormat="0" applyAlignment="0" applyProtection="0"/>
    <xf numFmtId="0" fontId="36" fillId="33" borderId="11" applyNumberFormat="0" applyAlignment="0" applyProtection="0"/>
    <xf numFmtId="0" fontId="36" fillId="33" borderId="1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Protection="0">
      <alignment/>
    </xf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1" fontId="8" fillId="0" borderId="16" applyFill="0" applyProtection="0">
      <alignment horizontal="center"/>
    </xf>
    <xf numFmtId="1" fontId="3" fillId="0" borderId="8">
      <alignment vertical="center"/>
      <protection locked="0"/>
    </xf>
    <xf numFmtId="0" fontId="61" fillId="0" borderId="0">
      <alignment/>
      <protection/>
    </xf>
    <xf numFmtId="196" fontId="3" fillId="0" borderId="8">
      <alignment vertical="center"/>
      <protection locked="0"/>
    </xf>
    <xf numFmtId="0" fontId="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5" fillId="0" borderId="0">
      <alignment/>
      <protection/>
    </xf>
    <xf numFmtId="0" fontId="69" fillId="0" borderId="0" applyNumberFormat="0" applyFill="0" applyBorder="0" applyAlignment="0" applyProtection="0"/>
    <xf numFmtId="0" fontId="20" fillId="0" borderId="0">
      <alignment/>
      <protection/>
    </xf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35" borderId="10" applyNumberFormat="0" applyFont="0" applyAlignment="0" applyProtection="0"/>
    <xf numFmtId="0" fontId="4" fillId="35" borderId="10" applyNumberFormat="0" applyFont="0" applyAlignment="0" applyProtection="0"/>
    <xf numFmtId="0" fontId="4" fillId="35" borderId="10" applyNumberFormat="0" applyFont="0" applyAlignment="0" applyProtection="0"/>
    <xf numFmtId="0" fontId="4" fillId="35" borderId="10" applyNumberFormat="0" applyFont="0" applyAlignment="0" applyProtection="0"/>
    <xf numFmtId="0" fontId="4" fillId="35" borderId="10" applyNumberFormat="0" applyFont="0" applyAlignment="0" applyProtection="0"/>
    <xf numFmtId="0" fontId="4" fillId="35" borderId="10" applyNumberFormat="0" applyFont="0" applyAlignment="0" applyProtection="0"/>
    <xf numFmtId="0" fontId="4" fillId="35" borderId="10" applyNumberFormat="0" applyFont="0" applyAlignment="0" applyProtection="0"/>
    <xf numFmtId="0" fontId="4" fillId="35" borderId="10" applyNumberFormat="0" applyFont="0" applyAlignment="0" applyProtection="0"/>
    <xf numFmtId="0" fontId="4" fillId="35" borderId="10" applyNumberFormat="0" applyFont="0" applyAlignment="0" applyProtection="0"/>
    <xf numFmtId="0" fontId="4" fillId="35" borderId="10" applyNumberFormat="0" applyFont="0" applyAlignment="0" applyProtection="0"/>
    <xf numFmtId="0" fontId="4" fillId="35" borderId="10" applyNumberFormat="0" applyFont="0" applyAlignment="0" applyProtection="0"/>
    <xf numFmtId="0" fontId="1" fillId="35" borderId="10" applyNumberFormat="0" applyFont="0" applyAlignment="0" applyProtection="0"/>
    <xf numFmtId="0" fontId="4" fillId="35" borderId="10" applyNumberFormat="0" applyFont="0" applyAlignment="0" applyProtection="0"/>
    <xf numFmtId="0" fontId="4" fillId="35" borderId="10" applyNumberFormat="0" applyFont="0" applyAlignment="0" applyProtection="0"/>
    <xf numFmtId="0" fontId="4" fillId="35" borderId="10" applyNumberFormat="0" applyFont="0" applyAlignment="0" applyProtection="0"/>
    <xf numFmtId="0" fontId="4" fillId="35" borderId="10" applyNumberFormat="0" applyFont="0" applyAlignment="0" applyProtection="0"/>
    <xf numFmtId="0" fontId="4" fillId="35" borderId="10" applyNumberFormat="0" applyFont="0" applyAlignment="0" applyProtection="0"/>
    <xf numFmtId="0" fontId="4" fillId="35" borderId="10" applyNumberFormat="0" applyFont="0" applyAlignment="0" applyProtection="0"/>
    <xf numFmtId="0" fontId="4" fillId="35" borderId="10" applyNumberFormat="0" applyFont="0" applyAlignment="0" applyProtection="0"/>
    <xf numFmtId="0" fontId="4" fillId="35" borderId="10" applyNumberFormat="0" applyFont="0" applyAlignment="0" applyProtection="0"/>
    <xf numFmtId="0" fontId="4" fillId="35" borderId="10" applyNumberFormat="0" applyFont="0" applyAlignment="0" applyProtection="0"/>
    <xf numFmtId="0" fontId="4" fillId="35" borderId="10" applyNumberFormat="0" applyFont="0" applyAlignment="0" applyProtection="0"/>
    <xf numFmtId="0" fontId="6" fillId="35" borderId="10" applyNumberFormat="0" applyFont="0" applyAlignment="0" applyProtection="0"/>
    <xf numFmtId="0" fontId="1" fillId="35" borderId="10" applyNumberFormat="0" applyFont="0" applyAlignment="0" applyProtection="0"/>
    <xf numFmtId="0" fontId="4" fillId="35" borderId="10" applyNumberFormat="0" applyFont="0" applyAlignment="0" applyProtection="0"/>
    <xf numFmtId="0" fontId="4" fillId="35" borderId="10" applyNumberFormat="0" applyFont="0" applyAlignment="0" applyProtection="0"/>
    <xf numFmtId="0" fontId="4" fillId="35" borderId="10" applyNumberFormat="0" applyFont="0" applyAlignment="0" applyProtection="0"/>
    <xf numFmtId="0" fontId="4" fillId="35" borderId="10" applyNumberFormat="0" applyFont="0" applyAlignment="0" applyProtection="0"/>
    <xf numFmtId="0" fontId="4" fillId="35" borderId="10" applyProtection="0">
      <alignment/>
    </xf>
    <xf numFmtId="0" fontId="1" fillId="35" borderId="10" applyNumberFormat="0" applyFont="0" applyAlignment="0" applyProtection="0"/>
    <xf numFmtId="0" fontId="6" fillId="35" borderId="10" applyNumberFormat="0" applyFont="0" applyAlignment="0" applyProtection="0"/>
    <xf numFmtId="0" fontId="1" fillId="35" borderId="10" applyNumberFormat="0" applyFont="0" applyAlignment="0" applyProtection="0"/>
    <xf numFmtId="0" fontId="4" fillId="35" borderId="10" applyNumberFormat="0" applyFont="0" applyAlignment="0" applyProtection="0"/>
    <xf numFmtId="0" fontId="4" fillId="35" borderId="10" applyNumberFormat="0" applyFont="0" applyAlignment="0" applyProtection="0"/>
    <xf numFmtId="0" fontId="4" fillId="35" borderId="10" applyNumberFormat="0" applyFont="0" applyAlignment="0" applyProtection="0"/>
    <xf numFmtId="38" fontId="62" fillId="0" borderId="0" applyFont="0" applyFill="0" applyBorder="0" applyAlignment="0" applyProtection="0"/>
    <xf numFmtId="4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3" fillId="0" borderId="0">
      <alignment/>
      <protection/>
    </xf>
  </cellStyleXfs>
  <cellXfs count="105">
    <xf numFmtId="0" fontId="0" fillId="0" borderId="0" xfId="0" applyAlignment="1">
      <alignment vertical="center"/>
    </xf>
    <xf numFmtId="0" fontId="65" fillId="45" borderId="8" xfId="1974" applyNumberFormat="1" applyFont="1" applyFill="1" applyBorder="1" applyAlignment="1">
      <alignment horizontal="center" vertical="center" wrapText="1"/>
      <protection/>
    </xf>
    <xf numFmtId="0" fontId="65" fillId="45" borderId="8" xfId="0" applyNumberFormat="1" applyFont="1" applyFill="1" applyBorder="1" applyAlignment="1">
      <alignment horizontal="center" vertical="center" wrapText="1"/>
    </xf>
    <xf numFmtId="0" fontId="65" fillId="45" borderId="8" xfId="1148" applyNumberFormat="1" applyFont="1" applyFill="1" applyBorder="1" applyAlignment="1">
      <alignment horizontal="center" vertical="center" wrapText="1"/>
      <protection/>
    </xf>
    <xf numFmtId="0" fontId="65" fillId="45" borderId="8" xfId="1974" applyNumberFormat="1" applyFont="1" applyFill="1" applyBorder="1" applyAlignment="1">
      <alignment vertical="center" wrapText="1"/>
      <protection/>
    </xf>
    <xf numFmtId="0" fontId="65" fillId="45" borderId="8" xfId="0" applyNumberFormat="1" applyFont="1" applyFill="1" applyBorder="1" applyAlignment="1">
      <alignment vertical="center" wrapText="1"/>
    </xf>
    <xf numFmtId="0" fontId="65" fillId="45" borderId="8" xfId="1267" applyNumberFormat="1" applyFont="1" applyFill="1" applyBorder="1" applyAlignment="1">
      <alignment horizontal="center" vertical="center" wrapText="1"/>
      <protection/>
    </xf>
    <xf numFmtId="0" fontId="66" fillId="45" borderId="8" xfId="1267" applyNumberFormat="1" applyFont="1" applyFill="1" applyBorder="1" applyAlignment="1">
      <alignment horizontal="center" vertical="center" wrapText="1"/>
      <protection/>
    </xf>
    <xf numFmtId="0" fontId="65" fillId="45" borderId="8" xfId="1267" applyNumberFormat="1" applyFont="1" applyFill="1" applyBorder="1" applyAlignment="1">
      <alignment vertical="center" wrapText="1"/>
      <protection/>
    </xf>
    <xf numFmtId="0" fontId="65" fillId="45" borderId="8" xfId="1141" applyNumberFormat="1" applyFont="1" applyFill="1" applyBorder="1" applyAlignment="1">
      <alignment horizontal="center" vertical="center" wrapText="1"/>
      <protection/>
    </xf>
    <xf numFmtId="0" fontId="65" fillId="45" borderId="8" xfId="1141" applyNumberFormat="1" applyFont="1" applyFill="1" applyBorder="1" applyAlignment="1">
      <alignment vertical="center" wrapText="1"/>
      <protection/>
    </xf>
    <xf numFmtId="0" fontId="65" fillId="45" borderId="8" xfId="1143" applyNumberFormat="1" applyFont="1" applyFill="1" applyBorder="1" applyAlignment="1">
      <alignment vertical="center" wrapText="1"/>
      <protection/>
    </xf>
    <xf numFmtId="0" fontId="65" fillId="45" borderId="8" xfId="1142" applyNumberFormat="1" applyFont="1" applyFill="1" applyBorder="1" applyAlignment="1">
      <alignment vertical="center" wrapText="1"/>
      <protection/>
    </xf>
    <xf numFmtId="0" fontId="65" fillId="45" borderId="8" xfId="1253" applyNumberFormat="1" applyFont="1" applyFill="1" applyBorder="1" applyAlignment="1">
      <alignment horizontal="center" vertical="center" wrapText="1"/>
      <protection/>
    </xf>
    <xf numFmtId="0" fontId="65" fillId="45" borderId="8" xfId="1255" applyNumberFormat="1" applyFont="1" applyFill="1" applyBorder="1" applyAlignment="1">
      <alignment vertical="center" wrapText="1"/>
      <protection/>
    </xf>
    <xf numFmtId="0" fontId="65" fillId="45" borderId="8" xfId="1255" applyNumberFormat="1" applyFont="1" applyFill="1" applyBorder="1" applyAlignment="1">
      <alignment horizontal="center" vertical="center" wrapText="1"/>
      <protection/>
    </xf>
    <xf numFmtId="0" fontId="65" fillId="45" borderId="8" xfId="1256" applyNumberFormat="1" applyFont="1" applyFill="1" applyBorder="1" applyAlignment="1">
      <alignment horizontal="center" vertical="center" wrapText="1"/>
      <protection/>
    </xf>
    <xf numFmtId="0" fontId="65" fillId="45" borderId="8" xfId="0" applyNumberFormat="1" applyFont="1" applyFill="1" applyBorder="1" applyAlignment="1" applyProtection="1">
      <alignment vertical="center" wrapText="1" shrinkToFit="1"/>
      <protection locked="0"/>
    </xf>
    <xf numFmtId="0" fontId="65" fillId="45" borderId="8" xfId="0" applyNumberFormat="1" applyFont="1" applyFill="1" applyBorder="1" applyAlignment="1" applyProtection="1">
      <alignment horizontal="center" vertical="center" wrapText="1"/>
      <protection locked="0"/>
    </xf>
    <xf numFmtId="0" fontId="65" fillId="45" borderId="8" xfId="1268" applyNumberFormat="1" applyFont="1" applyFill="1" applyBorder="1" applyAlignment="1">
      <alignment vertical="center" wrapText="1"/>
      <protection/>
    </xf>
    <xf numFmtId="0" fontId="65" fillId="45" borderId="8" xfId="1268" applyNumberFormat="1" applyFont="1" applyFill="1" applyBorder="1" applyAlignment="1" applyProtection="1">
      <alignment horizontal="center" vertical="center" wrapText="1"/>
      <protection locked="0"/>
    </xf>
    <xf numFmtId="0" fontId="65" fillId="45" borderId="8" xfId="1258" applyNumberFormat="1" applyFont="1" applyFill="1" applyBorder="1" applyAlignment="1">
      <alignment horizontal="center" vertical="center" wrapText="1"/>
      <protection/>
    </xf>
    <xf numFmtId="0" fontId="65" fillId="45" borderId="8" xfId="1258" applyNumberFormat="1" applyFont="1" applyFill="1" applyBorder="1" applyAlignment="1">
      <alignment vertical="center" wrapText="1"/>
      <protection/>
    </xf>
    <xf numFmtId="0" fontId="3" fillId="45" borderId="0" xfId="0" applyNumberFormat="1" applyFont="1" applyFill="1" applyAlignment="1">
      <alignment horizontal="center" vertical="center" wrapText="1"/>
    </xf>
    <xf numFmtId="0" fontId="3" fillId="45" borderId="0" xfId="0" applyNumberFormat="1" applyFont="1" applyFill="1" applyAlignment="1">
      <alignment vertical="center" wrapText="1"/>
    </xf>
    <xf numFmtId="0" fontId="65" fillId="45" borderId="8" xfId="1266" applyNumberFormat="1" applyFont="1" applyFill="1" applyBorder="1" applyAlignment="1">
      <alignment vertical="center" wrapText="1" shrinkToFit="1"/>
      <protection/>
    </xf>
    <xf numFmtId="0" fontId="65" fillId="45" borderId="8" xfId="1270" applyNumberFormat="1" applyFont="1" applyFill="1" applyBorder="1" applyAlignment="1">
      <alignment vertical="center" wrapText="1"/>
      <protection/>
    </xf>
    <xf numFmtId="0" fontId="65" fillId="45" borderId="8" xfId="1270" applyNumberFormat="1" applyFont="1" applyFill="1" applyBorder="1" applyAlignment="1">
      <alignment horizontal="center" vertical="center" wrapText="1"/>
      <protection/>
    </xf>
    <xf numFmtId="0" fontId="65" fillId="45" borderId="8" xfId="1257" applyNumberFormat="1" applyFont="1" applyFill="1" applyBorder="1" applyAlignment="1" applyProtection="1">
      <alignment vertical="center" wrapText="1"/>
      <protection/>
    </xf>
    <xf numFmtId="0" fontId="65" fillId="45" borderId="8" xfId="1257" applyNumberFormat="1" applyFont="1" applyFill="1" applyBorder="1" applyAlignment="1" applyProtection="1">
      <alignment horizontal="center" vertical="center" wrapText="1"/>
      <protection/>
    </xf>
    <xf numFmtId="0" fontId="65" fillId="45" borderId="8" xfId="1134" applyNumberFormat="1" applyFont="1" applyFill="1" applyBorder="1" applyAlignment="1">
      <alignment vertical="center" wrapText="1"/>
      <protection/>
    </xf>
    <xf numFmtId="0" fontId="65" fillId="45" borderId="8" xfId="1135" applyNumberFormat="1" applyFont="1" applyFill="1" applyBorder="1" applyAlignment="1">
      <alignment horizontal="center" vertical="center" wrapText="1"/>
      <protection/>
    </xf>
    <xf numFmtId="0" fontId="65" fillId="45" borderId="8" xfId="1148" applyNumberFormat="1" applyFont="1" applyFill="1" applyBorder="1" applyAlignment="1">
      <alignment vertical="center" wrapText="1"/>
      <protection/>
    </xf>
    <xf numFmtId="0" fontId="65" fillId="45" borderId="8" xfId="1265" applyNumberFormat="1" applyFont="1" applyFill="1" applyBorder="1" applyAlignment="1">
      <alignment horizontal="center" vertical="center" wrapText="1"/>
      <protection/>
    </xf>
    <xf numFmtId="0" fontId="65" fillId="45" borderId="8" xfId="1248" applyNumberFormat="1" applyFont="1" applyFill="1" applyBorder="1" applyAlignment="1">
      <alignment horizontal="center" vertical="center" wrapText="1"/>
      <protection/>
    </xf>
    <xf numFmtId="0" fontId="65" fillId="45" borderId="8" xfId="0" applyNumberFormat="1" applyFont="1" applyFill="1" applyBorder="1" applyAlignment="1">
      <alignment vertical="center" wrapText="1" shrinkToFit="1"/>
    </xf>
    <xf numFmtId="0" fontId="65" fillId="45" borderId="8" xfId="1238" applyNumberFormat="1" applyFont="1" applyFill="1" applyBorder="1" applyAlignment="1">
      <alignment vertical="center" wrapText="1"/>
      <protection/>
    </xf>
    <xf numFmtId="0" fontId="65" fillId="45" borderId="8" xfId="1183" applyNumberFormat="1" applyFont="1" applyFill="1" applyBorder="1" applyAlignment="1">
      <alignment vertical="center" wrapText="1"/>
      <protection/>
    </xf>
    <xf numFmtId="0" fontId="65" fillId="45" borderId="8" xfId="1249" applyNumberFormat="1" applyFont="1" applyFill="1" applyBorder="1" applyAlignment="1">
      <alignment vertical="center" wrapText="1"/>
      <protection/>
    </xf>
    <xf numFmtId="0" fontId="65" fillId="45" borderId="8" xfId="0" applyNumberFormat="1" applyFont="1" applyFill="1" applyBorder="1" applyAlignment="1" applyProtection="1">
      <alignment vertical="center" wrapText="1"/>
      <protection/>
    </xf>
    <xf numFmtId="0" fontId="65" fillId="45" borderId="8" xfId="1269" applyNumberFormat="1" applyFont="1" applyFill="1" applyBorder="1" applyAlignment="1">
      <alignment vertical="center" wrapText="1"/>
      <protection/>
    </xf>
    <xf numFmtId="0" fontId="65" fillId="45" borderId="8" xfId="1269" applyNumberFormat="1" applyFont="1" applyFill="1" applyBorder="1" applyAlignment="1">
      <alignment horizontal="center" vertical="center" wrapText="1"/>
      <protection/>
    </xf>
    <xf numFmtId="0" fontId="65" fillId="45" borderId="8" xfId="1249" applyNumberFormat="1" applyFont="1" applyFill="1" applyBorder="1" applyAlignment="1">
      <alignment horizontal="center" vertical="center" wrapText="1"/>
      <protection/>
    </xf>
    <xf numFmtId="0" fontId="65" fillId="45" borderId="8" xfId="1260" applyNumberFormat="1" applyFont="1" applyFill="1" applyBorder="1" applyAlignment="1">
      <alignment horizontal="center" vertical="center" wrapText="1"/>
      <protection/>
    </xf>
    <xf numFmtId="0" fontId="65" fillId="45" borderId="8" xfId="1261" applyNumberFormat="1" applyFont="1" applyFill="1" applyBorder="1" applyAlignment="1">
      <alignment horizontal="center" vertical="center" wrapText="1"/>
      <protection/>
    </xf>
    <xf numFmtId="0" fontId="65" fillId="45" borderId="8" xfId="1262" applyNumberFormat="1" applyFont="1" applyFill="1" applyBorder="1" applyAlignment="1">
      <alignment horizontal="center" vertical="center" wrapText="1"/>
      <protection/>
    </xf>
    <xf numFmtId="0" fontId="65" fillId="45" borderId="8" xfId="1271" applyNumberFormat="1" applyFont="1" applyFill="1" applyBorder="1" applyAlignment="1">
      <alignment vertical="center" wrapText="1"/>
      <protection/>
    </xf>
    <xf numFmtId="0" fontId="65" fillId="45" borderId="8" xfId="1250" applyNumberFormat="1" applyFont="1" applyFill="1" applyBorder="1" applyAlignment="1">
      <alignment vertical="center" wrapText="1" shrinkToFit="1"/>
      <protection/>
    </xf>
    <xf numFmtId="0" fontId="65" fillId="45" borderId="8" xfId="1240" applyNumberFormat="1" applyFont="1" applyFill="1" applyBorder="1" applyAlignment="1">
      <alignment vertical="center" wrapText="1" shrinkToFit="1"/>
      <protection/>
    </xf>
    <xf numFmtId="0" fontId="65" fillId="45" borderId="18" xfId="1267" applyNumberFormat="1" applyFont="1" applyFill="1" applyBorder="1" applyAlignment="1">
      <alignment horizontal="center" vertical="center" wrapText="1"/>
      <protection/>
    </xf>
    <xf numFmtId="0" fontId="65" fillId="45" borderId="19" xfId="1267" applyNumberFormat="1" applyFont="1" applyFill="1" applyBorder="1" applyAlignment="1">
      <alignment horizontal="center" vertical="center" wrapText="1"/>
      <protection/>
    </xf>
    <xf numFmtId="0" fontId="66" fillId="45" borderId="19" xfId="1267" applyNumberFormat="1" applyFont="1" applyFill="1" applyBorder="1" applyAlignment="1">
      <alignment horizontal="center" vertical="center" wrapText="1"/>
      <protection/>
    </xf>
    <xf numFmtId="0" fontId="65" fillId="45" borderId="19" xfId="0" applyNumberFormat="1" applyFont="1" applyFill="1" applyBorder="1" applyAlignment="1">
      <alignment horizontal="center" vertical="center" wrapText="1"/>
    </xf>
    <xf numFmtId="0" fontId="65" fillId="45" borderId="18" xfId="0" applyNumberFormat="1" applyFont="1" applyFill="1" applyBorder="1" applyAlignment="1">
      <alignment horizontal="center" vertical="center" wrapText="1"/>
    </xf>
    <xf numFmtId="0" fontId="65" fillId="45" borderId="19" xfId="1253" applyNumberFormat="1" applyFont="1" applyFill="1" applyBorder="1" applyAlignment="1">
      <alignment horizontal="center" vertical="center" wrapText="1"/>
      <protection/>
    </xf>
    <xf numFmtId="0" fontId="65" fillId="45" borderId="18" xfId="1249" applyNumberFormat="1" applyFont="1" applyFill="1" applyBorder="1" applyAlignment="1">
      <alignment horizontal="center" vertical="center" wrapText="1"/>
      <protection/>
    </xf>
    <xf numFmtId="0" fontId="65" fillId="45" borderId="8" xfId="0" applyNumberFormat="1" applyFont="1" applyFill="1" applyBorder="1" applyAlignment="1">
      <alignment vertical="center" wrapText="1"/>
    </xf>
    <xf numFmtId="0" fontId="3" fillId="45" borderId="8" xfId="1267" applyNumberFormat="1" applyFont="1" applyFill="1" applyBorder="1" applyAlignment="1">
      <alignment horizontal="center" vertical="center" wrapText="1"/>
      <protection/>
    </xf>
    <xf numFmtId="0" fontId="0" fillId="45" borderId="18" xfId="0" applyFont="1" applyFill="1" applyBorder="1" applyAlignment="1">
      <alignment horizontal="center" vertical="center"/>
    </xf>
    <xf numFmtId="0" fontId="65" fillId="45" borderId="8" xfId="0" applyFont="1" applyFill="1" applyBorder="1" applyAlignment="1">
      <alignment horizontal="center" vertical="center" wrapText="1"/>
    </xf>
    <xf numFmtId="0" fontId="0" fillId="45" borderId="8" xfId="0" applyFill="1" applyBorder="1" applyAlignment="1">
      <alignment horizontal="center" vertical="center"/>
    </xf>
    <xf numFmtId="203" fontId="65" fillId="45" borderId="8" xfId="0" applyNumberFormat="1" applyFont="1" applyFill="1" applyBorder="1" applyAlignment="1">
      <alignment horizontal="center" vertical="center" wrapText="1"/>
    </xf>
    <xf numFmtId="197" fontId="65" fillId="45" borderId="8" xfId="0" applyNumberFormat="1" applyFont="1" applyFill="1" applyBorder="1" applyAlignment="1">
      <alignment horizontal="center" vertical="center" wrapText="1"/>
    </xf>
    <xf numFmtId="0" fontId="0" fillId="45" borderId="19" xfId="0" applyFill="1" applyBorder="1" applyAlignment="1">
      <alignment horizontal="center" vertical="center"/>
    </xf>
    <xf numFmtId="0" fontId="0" fillId="45" borderId="8" xfId="0" applyFont="1" applyFill="1" applyBorder="1" applyAlignment="1">
      <alignment horizontal="center" vertical="center"/>
    </xf>
    <xf numFmtId="0" fontId="0" fillId="0" borderId="0" xfId="0" applyNumberFormat="1" applyAlignment="1">
      <alignment vertical="center" wrapText="1"/>
    </xf>
    <xf numFmtId="0" fontId="66" fillId="45" borderId="8" xfId="0" applyNumberFormat="1" applyFont="1" applyFill="1" applyBorder="1" applyAlignment="1">
      <alignment horizontal="center" vertical="center" wrapText="1"/>
    </xf>
    <xf numFmtId="0" fontId="66" fillId="45" borderId="19" xfId="0" applyNumberFormat="1" applyFont="1" applyFill="1" applyBorder="1" applyAlignment="1">
      <alignment horizontal="center" vertical="center" wrapText="1"/>
    </xf>
    <xf numFmtId="0" fontId="67" fillId="45" borderId="0" xfId="0" applyNumberFormat="1" applyFont="1" applyFill="1" applyAlignment="1">
      <alignment vertical="center" wrapText="1"/>
    </xf>
    <xf numFmtId="0" fontId="65" fillId="45" borderId="8" xfId="0" applyNumberFormat="1" applyFont="1" applyFill="1" applyBorder="1" applyAlignment="1">
      <alignment horizontal="center" vertical="center" wrapText="1" shrinkToFit="1"/>
    </xf>
    <xf numFmtId="0" fontId="65" fillId="45" borderId="8" xfId="1143" applyNumberFormat="1" applyFont="1" applyFill="1" applyBorder="1" applyAlignment="1">
      <alignment horizontal="center" vertical="center" wrapText="1"/>
      <protection/>
    </xf>
    <xf numFmtId="0" fontId="65" fillId="45" borderId="8" xfId="1239" applyNumberFormat="1" applyFont="1" applyFill="1" applyBorder="1" applyAlignment="1">
      <alignment vertical="center" wrapText="1" shrinkToFit="1"/>
      <protection/>
    </xf>
    <xf numFmtId="0" fontId="65" fillId="45" borderId="8" xfId="1136" applyNumberFormat="1" applyFont="1" applyFill="1" applyBorder="1" applyAlignment="1">
      <alignment horizontal="center" vertical="center" wrapText="1" shrinkToFit="1"/>
      <protection/>
    </xf>
    <xf numFmtId="0" fontId="65" fillId="45" borderId="8" xfId="1142" applyNumberFormat="1" applyFont="1" applyFill="1" applyBorder="1" applyAlignment="1">
      <alignment horizontal="center" vertical="center" wrapText="1"/>
      <protection/>
    </xf>
    <xf numFmtId="0" fontId="65" fillId="45" borderId="8" xfId="1254" applyNumberFormat="1" applyFont="1" applyFill="1" applyBorder="1" applyAlignment="1">
      <alignment horizontal="center" vertical="center" wrapText="1"/>
      <protection/>
    </xf>
    <xf numFmtId="0" fontId="65" fillId="45" borderId="8" xfId="1254" applyNumberFormat="1" applyFont="1" applyFill="1" applyBorder="1" applyAlignment="1">
      <alignment vertical="center" wrapText="1"/>
      <protection/>
    </xf>
    <xf numFmtId="0" fontId="65" fillId="45" borderId="8" xfId="1260" applyNumberFormat="1" applyFont="1" applyFill="1" applyBorder="1" applyAlignment="1">
      <alignment vertical="center" wrapText="1"/>
      <protection/>
    </xf>
    <xf numFmtId="0" fontId="65" fillId="45" borderId="19" xfId="1260" applyNumberFormat="1" applyFont="1" applyFill="1" applyBorder="1" applyAlignment="1">
      <alignment horizontal="center" vertical="center" wrapText="1"/>
      <protection/>
    </xf>
    <xf numFmtId="0" fontId="65" fillId="45" borderId="8" xfId="1261" applyNumberFormat="1" applyFont="1" applyFill="1" applyBorder="1" applyAlignment="1">
      <alignment vertical="center" wrapText="1"/>
      <protection/>
    </xf>
    <xf numFmtId="0" fontId="65" fillId="45" borderId="8" xfId="1263" applyNumberFormat="1" applyFont="1" applyFill="1" applyBorder="1" applyAlignment="1">
      <alignment horizontal="center" vertical="center" wrapText="1"/>
      <protection/>
    </xf>
    <xf numFmtId="0" fontId="65" fillId="45" borderId="8" xfId="1270" applyNumberFormat="1" applyFont="1" applyFill="1" applyBorder="1" applyAlignment="1">
      <alignment horizontal="center" vertical="center" wrapText="1" shrinkToFit="1"/>
      <protection/>
    </xf>
    <xf numFmtId="0" fontId="65" fillId="45" borderId="8" xfId="1242" applyNumberFormat="1" applyFont="1" applyFill="1" applyBorder="1" applyAlignment="1">
      <alignment vertical="center" wrapText="1"/>
      <protection/>
    </xf>
    <xf numFmtId="0" fontId="65" fillId="45" borderId="8" xfId="1250" applyNumberFormat="1" applyFont="1" applyFill="1" applyBorder="1" applyAlignment="1">
      <alignment vertical="center" wrapText="1"/>
      <protection/>
    </xf>
    <xf numFmtId="0" fontId="65" fillId="45" borderId="8" xfId="1259" applyNumberFormat="1" applyFont="1" applyFill="1" applyBorder="1" applyAlignment="1">
      <alignment vertical="center" wrapText="1"/>
      <protection/>
    </xf>
    <xf numFmtId="0" fontId="65" fillId="45" borderId="8" xfId="1264" applyNumberFormat="1" applyFont="1" applyFill="1" applyBorder="1" applyAlignment="1">
      <alignment horizontal="center" vertical="center" wrapText="1"/>
      <protection/>
    </xf>
    <xf numFmtId="0" fontId="65" fillId="45" borderId="8" xfId="1251" applyNumberFormat="1" applyFont="1" applyFill="1" applyBorder="1" applyAlignment="1">
      <alignment horizontal="center" vertical="center" wrapText="1"/>
      <protection/>
    </xf>
    <xf numFmtId="0" fontId="65" fillId="45" borderId="8" xfId="1252" applyNumberFormat="1" applyFont="1" applyFill="1" applyBorder="1" applyAlignment="1">
      <alignment horizontal="center" vertical="center" wrapText="1"/>
      <protection/>
    </xf>
    <xf numFmtId="0" fontId="65" fillId="45" borderId="18" xfId="1238" applyNumberFormat="1" applyFont="1" applyFill="1" applyBorder="1" applyAlignment="1">
      <alignment horizontal="center" vertical="center" wrapText="1"/>
      <protection/>
    </xf>
    <xf numFmtId="0" fontId="65" fillId="45" borderId="8" xfId="1238" applyNumberFormat="1" applyFont="1" applyFill="1" applyBorder="1" applyAlignment="1">
      <alignment horizontal="center" vertical="center" wrapText="1"/>
      <protection/>
    </xf>
    <xf numFmtId="0" fontId="65" fillId="45" borderId="8" xfId="1241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Alignment="1">
      <alignment horizontal="center" vertical="center" wrapText="1"/>
    </xf>
    <xf numFmtId="0" fontId="65" fillId="45" borderId="19" xfId="1267" applyNumberFormat="1" applyFont="1" applyFill="1" applyBorder="1" applyAlignment="1">
      <alignment horizontal="center" vertical="center" wrapText="1"/>
      <protection/>
    </xf>
    <xf numFmtId="0" fontId="66" fillId="45" borderId="18" xfId="0" applyNumberFormat="1" applyFont="1" applyFill="1" applyBorder="1" applyAlignment="1">
      <alignment horizontal="center" vertical="center" wrapText="1"/>
    </xf>
    <xf numFmtId="0" fontId="66" fillId="45" borderId="8" xfId="0" applyNumberFormat="1" applyFont="1" applyFill="1" applyBorder="1" applyAlignment="1">
      <alignment horizontal="center" vertical="center" wrapText="1"/>
    </xf>
    <xf numFmtId="0" fontId="2" fillId="0" borderId="0" xfId="1267" applyNumberFormat="1" applyFont="1" applyAlignment="1">
      <alignment horizontal="center" vertical="center" wrapText="1"/>
      <protection/>
    </xf>
    <xf numFmtId="0" fontId="65" fillId="45" borderId="18" xfId="1267" applyNumberFormat="1" applyFont="1" applyFill="1" applyBorder="1" applyAlignment="1">
      <alignment horizontal="center" vertical="center" wrapText="1"/>
      <protection/>
    </xf>
    <xf numFmtId="0" fontId="65" fillId="45" borderId="8" xfId="1267" applyNumberFormat="1" applyFont="1" applyFill="1" applyBorder="1" applyAlignment="1">
      <alignment horizontal="center" vertical="center" wrapText="1"/>
      <protection/>
    </xf>
    <xf numFmtId="0" fontId="65" fillId="45" borderId="8" xfId="1267" applyNumberFormat="1" applyFont="1" applyFill="1" applyBorder="1" applyAlignment="1">
      <alignment horizontal="center" vertical="center" wrapText="1"/>
      <protection/>
    </xf>
    <xf numFmtId="0" fontId="66" fillId="45" borderId="18" xfId="1267" applyNumberFormat="1" applyFont="1" applyFill="1" applyBorder="1" applyAlignment="1">
      <alignment horizontal="center" vertical="center" wrapText="1"/>
      <protection/>
    </xf>
    <xf numFmtId="0" fontId="66" fillId="45" borderId="8" xfId="1267" applyNumberFormat="1" applyFont="1" applyFill="1" applyBorder="1" applyAlignment="1">
      <alignment horizontal="center" vertical="center" wrapText="1"/>
      <protection/>
    </xf>
    <xf numFmtId="0" fontId="2" fillId="0" borderId="0" xfId="1267" applyNumberFormat="1" applyFont="1" applyAlignment="1">
      <alignment horizontal="center" vertical="center" wrapText="1"/>
      <protection/>
    </xf>
    <xf numFmtId="0" fontId="3" fillId="45" borderId="18" xfId="1267" applyNumberFormat="1" applyFont="1" applyFill="1" applyBorder="1" applyAlignment="1">
      <alignment horizontal="center" vertical="center" wrapText="1"/>
      <protection/>
    </xf>
    <xf numFmtId="0" fontId="3" fillId="45" borderId="8" xfId="1267" applyNumberFormat="1" applyFont="1" applyFill="1" applyBorder="1" applyAlignment="1">
      <alignment horizontal="center" vertical="center" wrapText="1"/>
      <protection/>
    </xf>
    <xf numFmtId="0" fontId="3" fillId="45" borderId="8" xfId="1267" applyNumberFormat="1" applyFont="1" applyFill="1" applyBorder="1" applyAlignment="1">
      <alignment horizontal="center" vertical="center" wrapText="1"/>
      <protection/>
    </xf>
    <xf numFmtId="0" fontId="3" fillId="45" borderId="19" xfId="1267" applyNumberFormat="1" applyFont="1" applyFill="1" applyBorder="1" applyAlignment="1">
      <alignment horizontal="center" vertical="center" wrapText="1"/>
      <protection/>
    </xf>
  </cellXfs>
  <cellStyles count="2011">
    <cellStyle name="Normal" xfId="0"/>
    <cellStyle name=" 1" xfId="15"/>
    <cellStyle name="?鹎%U龡&amp;H?_x0008__x001C__x001C_?_x0007__x0001__x0001_" xfId="16"/>
    <cellStyle name="_0202" xfId="17"/>
    <cellStyle name="_20100326高清市院遂宁检察院1080P配置清单26日改" xfId="18"/>
    <cellStyle name="_Book1" xfId="19"/>
    <cellStyle name="_Book1 2" xfId="20"/>
    <cellStyle name="_Book1_1" xfId="21"/>
    <cellStyle name="_Book1_1 2" xfId="22"/>
    <cellStyle name="_Book1_1_Book1" xfId="23"/>
    <cellStyle name="_Book1_1_云南省建国前入党的老党员补贴有关情况统计表2010(1).01" xfId="24"/>
    <cellStyle name="_Book1_2" xfId="25"/>
    <cellStyle name="_Book1_2 2" xfId="26"/>
    <cellStyle name="_Book1_2_Book1" xfId="27"/>
    <cellStyle name="_Book1_2_云南省建国前入党的老党员补贴有关情况统计表2010(1).01" xfId="28"/>
    <cellStyle name="_Book1_3" xfId="29"/>
    <cellStyle name="_Book1_3_Book1" xfId="30"/>
    <cellStyle name="_Book1_4" xfId="31"/>
    <cellStyle name="_Book1_Book1" xfId="32"/>
    <cellStyle name="_Book1_云南省建国前入党的老党员补贴有关情况统计表2010(1).01" xfId="33"/>
    <cellStyle name="_ET_STYLE_NoName_00_" xfId="34"/>
    <cellStyle name="_ET_STYLE_NoName_00_ 2" xfId="35"/>
    <cellStyle name="_ET_STYLE_NoName_00_ 3" xfId="36"/>
    <cellStyle name="_ET_STYLE_NoName_00__2010样品_13" xfId="37"/>
    <cellStyle name="_ET_STYLE_NoName_00__2010样品_Sheet1_1" xfId="38"/>
    <cellStyle name="_ET_STYLE_NoName_00__2010样品_Sheet1_1_Book1" xfId="39"/>
    <cellStyle name="_ET_STYLE_NoName_00__Book1" xfId="40"/>
    <cellStyle name="_ET_STYLE_NoName_00__Book1_1" xfId="41"/>
    <cellStyle name="_ET_STYLE_NoName_00__Book1_1 2" xfId="42"/>
    <cellStyle name="_ET_STYLE_NoName_00__Book1_2" xfId="43"/>
    <cellStyle name="_ET_STYLE_NoName_00__Sheet1_1" xfId="44"/>
    <cellStyle name="_ET_STYLE_NoName_00__Sheet1_3" xfId="45"/>
    <cellStyle name="_ET_STYLE_NoName_00__Sheet3" xfId="46"/>
    <cellStyle name="_ET_STYLE_NoName_00__初定 宝利来国际大酒5.16" xfId="47"/>
    <cellStyle name="_ET_STYLE_NoName_00__附件：2011年河源市和平县县乡公路桥梁建设省投资补助计划调整表" xfId="48"/>
    <cellStyle name="_ET_STYLE_NoName_00__汇总 " xfId="49"/>
    <cellStyle name="_ET_STYLE_NoName_00__清水河村铁路沿线外立面改造成本测算08.3.14" xfId="50"/>
    <cellStyle name="_ET_STYLE_NoName_00__数码港成本测算080425" xfId="51"/>
    <cellStyle name="_ET_STYLE_NoName_00__数码港成本测算8.2.28" xfId="52"/>
    <cellStyle name="_ET_STYLE_NoName_00__数码港人工费审核080410" xfId="53"/>
    <cellStyle name="_Sheet1" xfId="54"/>
    <cellStyle name="_宝利来国际大酒店一、二层夜总_r_n 会装修成本分析5.3调整" xfId="55"/>
    <cellStyle name="_宝利来国际大酒店一、二层夜总_r_n 会装修成本分析5.3调整_汇总 " xfId="56"/>
    <cellStyle name="_表3：2013年国省道大修及改善" xfId="57"/>
    <cellStyle name="_计财部审批要件" xfId="58"/>
    <cellStyle name="_南京百度装饰工程量清单表（合同）" xfId="59"/>
    <cellStyle name="_南威酒店报价12(1).31" xfId="60"/>
    <cellStyle name="_弱电系统设备配置报价清单" xfId="61"/>
    <cellStyle name="_云南省建国前入党的老党员补贴有关情况统计表2010(1).01" xfId="62"/>
    <cellStyle name="0,0&#13;&#10;NA&#13;&#10;" xfId="63"/>
    <cellStyle name="0,0&#13;&#10;NA&#13;&#10; 2" xfId="64"/>
    <cellStyle name="20% - Accent1" xfId="65"/>
    <cellStyle name="20% - Accent2" xfId="66"/>
    <cellStyle name="20% - Accent3" xfId="67"/>
    <cellStyle name="20% - Accent4" xfId="68"/>
    <cellStyle name="20% - Accent5" xfId="69"/>
    <cellStyle name="20% - Accent6" xfId="70"/>
    <cellStyle name="20% - 强调文字颜色 1" xfId="71"/>
    <cellStyle name="20% - 强调文字颜色 1 10" xfId="72"/>
    <cellStyle name="20% - 强调文字颜色 1 11" xfId="73"/>
    <cellStyle name="20% - 强调文字颜色 1 12" xfId="74"/>
    <cellStyle name="20% - 强调文字颜色 1 13" xfId="75"/>
    <cellStyle name="20% - 强调文字颜色 1 14" xfId="76"/>
    <cellStyle name="20% - 强调文字颜色 1 15" xfId="77"/>
    <cellStyle name="20% - 强调文字颜色 1 16" xfId="78"/>
    <cellStyle name="20% - 强调文字颜色 1 17" xfId="79"/>
    <cellStyle name="20% - 强调文字颜色 1 18" xfId="80"/>
    <cellStyle name="20% - 强调文字颜色 1 19" xfId="81"/>
    <cellStyle name="20% - 强调文字颜色 1 2" xfId="82"/>
    <cellStyle name="20% - 强调文字颜色 1 20" xfId="83"/>
    <cellStyle name="20% - 强调文字颜色 1 21" xfId="84"/>
    <cellStyle name="20% - 强调文字颜色 1 22" xfId="85"/>
    <cellStyle name="20% - 强调文字颜色 1 23" xfId="86"/>
    <cellStyle name="20% - 强调文字颜色 1 24" xfId="87"/>
    <cellStyle name="20% - 强调文字颜色 1 25" xfId="88"/>
    <cellStyle name="20% - 强调文字颜色 1 26" xfId="89"/>
    <cellStyle name="20% - 强调文字颜色 1 27" xfId="90"/>
    <cellStyle name="20% - 强调文字颜色 1 28" xfId="91"/>
    <cellStyle name="20% - 强调文字颜色 1 29" xfId="92"/>
    <cellStyle name="20% - 强调文字颜色 1 3" xfId="93"/>
    <cellStyle name="20% - 强调文字颜色 1 30" xfId="94"/>
    <cellStyle name="20% - 强调文字颜色 1 31" xfId="95"/>
    <cellStyle name="20% - 强调文字颜色 1 32" xfId="96"/>
    <cellStyle name="20% - 强调文字颜色 1 33" xfId="97"/>
    <cellStyle name="20% - 强调文字颜色 1 34" xfId="98"/>
    <cellStyle name="20% - 强调文字颜色 1 4" xfId="99"/>
    <cellStyle name="20% - 强调文字颜色 1 5" xfId="100"/>
    <cellStyle name="20% - 强调文字颜色 1 6" xfId="101"/>
    <cellStyle name="20% - 强调文字颜色 1 7" xfId="102"/>
    <cellStyle name="20% - 强调文字颜色 1 8" xfId="103"/>
    <cellStyle name="20% - 强调文字颜色 1 9" xfId="104"/>
    <cellStyle name="20% - 强调文字颜色 2" xfId="105"/>
    <cellStyle name="20% - 强调文字颜色 2 10" xfId="106"/>
    <cellStyle name="20% - 强调文字颜色 2 11" xfId="107"/>
    <cellStyle name="20% - 强调文字颜色 2 12" xfId="108"/>
    <cellStyle name="20% - 强调文字颜色 2 13" xfId="109"/>
    <cellStyle name="20% - 强调文字颜色 2 14" xfId="110"/>
    <cellStyle name="20% - 强调文字颜色 2 15" xfId="111"/>
    <cellStyle name="20% - 强调文字颜色 2 16" xfId="112"/>
    <cellStyle name="20% - 强调文字颜色 2 17" xfId="113"/>
    <cellStyle name="20% - 强调文字颜色 2 18" xfId="114"/>
    <cellStyle name="20% - 强调文字颜色 2 19" xfId="115"/>
    <cellStyle name="20% - 强调文字颜色 2 2" xfId="116"/>
    <cellStyle name="20% - 强调文字颜色 2 20" xfId="117"/>
    <cellStyle name="20% - 强调文字颜色 2 21" xfId="118"/>
    <cellStyle name="20% - 强调文字颜色 2 22" xfId="119"/>
    <cellStyle name="20% - 强调文字颜色 2 23" xfId="120"/>
    <cellStyle name="20% - 强调文字颜色 2 24" xfId="121"/>
    <cellStyle name="20% - 强调文字颜色 2 25" xfId="122"/>
    <cellStyle name="20% - 强调文字颜色 2 26" xfId="123"/>
    <cellStyle name="20% - 强调文字颜色 2 27" xfId="124"/>
    <cellStyle name="20% - 强调文字颜色 2 28" xfId="125"/>
    <cellStyle name="20% - 强调文字颜色 2 29" xfId="126"/>
    <cellStyle name="20% - 强调文字颜色 2 3" xfId="127"/>
    <cellStyle name="20% - 强调文字颜色 2 30" xfId="128"/>
    <cellStyle name="20% - 强调文字颜色 2 31" xfId="129"/>
    <cellStyle name="20% - 强调文字颜色 2 32" xfId="130"/>
    <cellStyle name="20% - 强调文字颜色 2 33" xfId="131"/>
    <cellStyle name="20% - 强调文字颜色 2 34" xfId="132"/>
    <cellStyle name="20% - 强调文字颜色 2 4" xfId="133"/>
    <cellStyle name="20% - 强调文字颜色 2 5" xfId="134"/>
    <cellStyle name="20% - 强调文字颜色 2 6" xfId="135"/>
    <cellStyle name="20% - 强调文字颜色 2 7" xfId="136"/>
    <cellStyle name="20% - 强调文字颜色 2 8" xfId="137"/>
    <cellStyle name="20% - 强调文字颜色 2 9" xfId="138"/>
    <cellStyle name="20% - 强调文字颜色 3" xfId="139"/>
    <cellStyle name="20% - 强调文字颜色 3 10" xfId="140"/>
    <cellStyle name="20% - 强调文字颜色 3 11" xfId="141"/>
    <cellStyle name="20% - 强调文字颜色 3 12" xfId="142"/>
    <cellStyle name="20% - 强调文字颜色 3 13" xfId="143"/>
    <cellStyle name="20% - 强调文字颜色 3 14" xfId="144"/>
    <cellStyle name="20% - 强调文字颜色 3 15" xfId="145"/>
    <cellStyle name="20% - 强调文字颜色 3 16" xfId="146"/>
    <cellStyle name="20% - 强调文字颜色 3 17" xfId="147"/>
    <cellStyle name="20% - 强调文字颜色 3 18" xfId="148"/>
    <cellStyle name="20% - 强调文字颜色 3 19" xfId="149"/>
    <cellStyle name="20% - 强调文字颜色 3 2" xfId="150"/>
    <cellStyle name="20% - 强调文字颜色 3 20" xfId="151"/>
    <cellStyle name="20% - 强调文字颜色 3 21" xfId="152"/>
    <cellStyle name="20% - 强调文字颜色 3 22" xfId="153"/>
    <cellStyle name="20% - 强调文字颜色 3 23" xfId="154"/>
    <cellStyle name="20% - 强调文字颜色 3 24" xfId="155"/>
    <cellStyle name="20% - 强调文字颜色 3 25" xfId="156"/>
    <cellStyle name="20% - 强调文字颜色 3 26" xfId="157"/>
    <cellStyle name="20% - 强调文字颜色 3 27" xfId="158"/>
    <cellStyle name="20% - 强调文字颜色 3 28" xfId="159"/>
    <cellStyle name="20% - 强调文字颜色 3 29" xfId="160"/>
    <cellStyle name="20% - 强调文字颜色 3 3" xfId="161"/>
    <cellStyle name="20% - 强调文字颜色 3 30" xfId="162"/>
    <cellStyle name="20% - 强调文字颜色 3 31" xfId="163"/>
    <cellStyle name="20% - 强调文字颜色 3 32" xfId="164"/>
    <cellStyle name="20% - 强调文字颜色 3 33" xfId="165"/>
    <cellStyle name="20% - 强调文字颜色 3 34" xfId="166"/>
    <cellStyle name="20% - 强调文字颜色 3 4" xfId="167"/>
    <cellStyle name="20% - 强调文字颜色 3 5" xfId="168"/>
    <cellStyle name="20% - 强调文字颜色 3 6" xfId="169"/>
    <cellStyle name="20% - 强调文字颜色 3 7" xfId="170"/>
    <cellStyle name="20% - 强调文字颜色 3 8" xfId="171"/>
    <cellStyle name="20% - 强调文字颜色 3 9" xfId="172"/>
    <cellStyle name="20% - 强调文字颜色 4" xfId="173"/>
    <cellStyle name="20% - 强调文字颜色 4 10" xfId="174"/>
    <cellStyle name="20% - 强调文字颜色 4 11" xfId="175"/>
    <cellStyle name="20% - 强调文字颜色 4 12" xfId="176"/>
    <cellStyle name="20% - 强调文字颜色 4 13" xfId="177"/>
    <cellStyle name="20% - 强调文字颜色 4 14" xfId="178"/>
    <cellStyle name="20% - 强调文字颜色 4 15" xfId="179"/>
    <cellStyle name="20% - 强调文字颜色 4 16" xfId="180"/>
    <cellStyle name="20% - 强调文字颜色 4 17" xfId="181"/>
    <cellStyle name="20% - 强调文字颜色 4 18" xfId="182"/>
    <cellStyle name="20% - 强调文字颜色 4 19" xfId="183"/>
    <cellStyle name="20% - 强调文字颜色 4 2" xfId="184"/>
    <cellStyle name="20% - 强调文字颜色 4 20" xfId="185"/>
    <cellStyle name="20% - 强调文字颜色 4 21" xfId="186"/>
    <cellStyle name="20% - 强调文字颜色 4 22" xfId="187"/>
    <cellStyle name="20% - 强调文字颜色 4 23" xfId="188"/>
    <cellStyle name="20% - 强调文字颜色 4 24" xfId="189"/>
    <cellStyle name="20% - 强调文字颜色 4 25" xfId="190"/>
    <cellStyle name="20% - 强调文字颜色 4 26" xfId="191"/>
    <cellStyle name="20% - 强调文字颜色 4 27" xfId="192"/>
    <cellStyle name="20% - 强调文字颜色 4 28" xfId="193"/>
    <cellStyle name="20% - 强调文字颜色 4 29" xfId="194"/>
    <cellStyle name="20% - 强调文字颜色 4 3" xfId="195"/>
    <cellStyle name="20% - 强调文字颜色 4 30" xfId="196"/>
    <cellStyle name="20% - 强调文字颜色 4 31" xfId="197"/>
    <cellStyle name="20% - 强调文字颜色 4 32" xfId="198"/>
    <cellStyle name="20% - 强调文字颜色 4 33" xfId="199"/>
    <cellStyle name="20% - 强调文字颜色 4 34" xfId="200"/>
    <cellStyle name="20% - 强调文字颜色 4 4" xfId="201"/>
    <cellStyle name="20% - 强调文字颜色 4 5" xfId="202"/>
    <cellStyle name="20% - 强调文字颜色 4 6" xfId="203"/>
    <cellStyle name="20% - 强调文字颜色 4 7" xfId="204"/>
    <cellStyle name="20% - 强调文字颜色 4 8" xfId="205"/>
    <cellStyle name="20% - 强调文字颜色 4 9" xfId="206"/>
    <cellStyle name="20% - 强调文字颜色 5" xfId="207"/>
    <cellStyle name="20% - 强调文字颜色 5 10" xfId="208"/>
    <cellStyle name="20% - 强调文字颜色 5 11" xfId="209"/>
    <cellStyle name="20% - 强调文字颜色 5 12" xfId="210"/>
    <cellStyle name="20% - 强调文字颜色 5 13" xfId="211"/>
    <cellStyle name="20% - 强调文字颜色 5 14" xfId="212"/>
    <cellStyle name="20% - 强调文字颜色 5 15" xfId="213"/>
    <cellStyle name="20% - 强调文字颜色 5 16" xfId="214"/>
    <cellStyle name="20% - 强调文字颜色 5 17" xfId="215"/>
    <cellStyle name="20% - 强调文字颜色 5 18" xfId="216"/>
    <cellStyle name="20% - 强调文字颜色 5 19" xfId="217"/>
    <cellStyle name="20% - 强调文字颜色 5 2" xfId="218"/>
    <cellStyle name="20% - 强调文字颜色 5 20" xfId="219"/>
    <cellStyle name="20% - 强调文字颜色 5 21" xfId="220"/>
    <cellStyle name="20% - 强调文字颜色 5 22" xfId="221"/>
    <cellStyle name="20% - 强调文字颜色 5 23" xfId="222"/>
    <cellStyle name="20% - 强调文字颜色 5 24" xfId="223"/>
    <cellStyle name="20% - 强调文字颜色 5 25" xfId="224"/>
    <cellStyle name="20% - 强调文字颜色 5 26" xfId="225"/>
    <cellStyle name="20% - 强调文字颜色 5 27" xfId="226"/>
    <cellStyle name="20% - 强调文字颜色 5 28" xfId="227"/>
    <cellStyle name="20% - 强调文字颜色 5 29" xfId="228"/>
    <cellStyle name="20% - 强调文字颜色 5 3" xfId="229"/>
    <cellStyle name="20% - 强调文字颜色 5 30" xfId="230"/>
    <cellStyle name="20% - 强调文字颜色 5 31" xfId="231"/>
    <cellStyle name="20% - 强调文字颜色 5 32" xfId="232"/>
    <cellStyle name="20% - 强调文字颜色 5 33" xfId="233"/>
    <cellStyle name="20% - 强调文字颜色 5 34" xfId="234"/>
    <cellStyle name="20% - 强调文字颜色 5 4" xfId="235"/>
    <cellStyle name="20% - 强调文字颜色 5 5" xfId="236"/>
    <cellStyle name="20% - 强调文字颜色 5 6" xfId="237"/>
    <cellStyle name="20% - 强调文字颜色 5 7" xfId="238"/>
    <cellStyle name="20% - 强调文字颜色 5 8" xfId="239"/>
    <cellStyle name="20% - 强调文字颜色 5 9" xfId="240"/>
    <cellStyle name="20% - 强调文字颜色 6" xfId="241"/>
    <cellStyle name="20% - 强调文字颜色 6 10" xfId="242"/>
    <cellStyle name="20% - 强调文字颜色 6 11" xfId="243"/>
    <cellStyle name="20% - 强调文字颜色 6 12" xfId="244"/>
    <cellStyle name="20% - 强调文字颜色 6 13" xfId="245"/>
    <cellStyle name="20% - 强调文字颜色 6 14" xfId="246"/>
    <cellStyle name="20% - 强调文字颜色 6 15" xfId="247"/>
    <cellStyle name="20% - 强调文字颜色 6 16" xfId="248"/>
    <cellStyle name="20% - 强调文字颜色 6 17" xfId="249"/>
    <cellStyle name="20% - 强调文字颜色 6 18" xfId="250"/>
    <cellStyle name="20% - 强调文字颜色 6 19" xfId="251"/>
    <cellStyle name="20% - 强调文字颜色 6 2" xfId="252"/>
    <cellStyle name="20% - 强调文字颜色 6 20" xfId="253"/>
    <cellStyle name="20% - 强调文字颜色 6 21" xfId="254"/>
    <cellStyle name="20% - 强调文字颜色 6 22" xfId="255"/>
    <cellStyle name="20% - 强调文字颜色 6 23" xfId="256"/>
    <cellStyle name="20% - 强调文字颜色 6 24" xfId="257"/>
    <cellStyle name="20% - 强调文字颜色 6 25" xfId="258"/>
    <cellStyle name="20% - 强调文字颜色 6 26" xfId="259"/>
    <cellStyle name="20% - 强调文字颜色 6 27" xfId="260"/>
    <cellStyle name="20% - 强调文字颜色 6 28" xfId="261"/>
    <cellStyle name="20% - 强调文字颜色 6 29" xfId="262"/>
    <cellStyle name="20% - 强调文字颜色 6 3" xfId="263"/>
    <cellStyle name="20% - 强调文字颜色 6 30" xfId="264"/>
    <cellStyle name="20% - 强调文字颜色 6 31" xfId="265"/>
    <cellStyle name="20% - 强调文字颜色 6 32" xfId="266"/>
    <cellStyle name="20% - 强调文字颜色 6 33" xfId="267"/>
    <cellStyle name="20% - 强调文字颜色 6 34" xfId="268"/>
    <cellStyle name="20% - 强调文字颜色 6 4" xfId="269"/>
    <cellStyle name="20% - 强调文字颜色 6 5" xfId="270"/>
    <cellStyle name="20% - 强调文字颜色 6 6" xfId="271"/>
    <cellStyle name="20% - 强调文字颜色 6 7" xfId="272"/>
    <cellStyle name="20% - 强调文字颜色 6 8" xfId="273"/>
    <cellStyle name="20% - 强调文字颜色 6 9" xfId="274"/>
    <cellStyle name="40% - Accent1" xfId="275"/>
    <cellStyle name="40% - Accent2" xfId="276"/>
    <cellStyle name="40% - Accent3" xfId="277"/>
    <cellStyle name="40% - Accent4" xfId="278"/>
    <cellStyle name="40% - Accent5" xfId="279"/>
    <cellStyle name="40% - Accent6" xfId="280"/>
    <cellStyle name="40% - 强调文字颜色 1" xfId="281"/>
    <cellStyle name="40% - 强调文字颜色 1 10" xfId="282"/>
    <cellStyle name="40% - 强调文字颜色 1 11" xfId="283"/>
    <cellStyle name="40% - 强调文字颜色 1 12" xfId="284"/>
    <cellStyle name="40% - 强调文字颜色 1 13" xfId="285"/>
    <cellStyle name="40% - 强调文字颜色 1 14" xfId="286"/>
    <cellStyle name="40% - 强调文字颜色 1 15" xfId="287"/>
    <cellStyle name="40% - 强调文字颜色 1 16" xfId="288"/>
    <cellStyle name="40% - 强调文字颜色 1 17" xfId="289"/>
    <cellStyle name="40% - 强调文字颜色 1 18" xfId="290"/>
    <cellStyle name="40% - 强调文字颜色 1 19" xfId="291"/>
    <cellStyle name="40% - 强调文字颜色 1 2" xfId="292"/>
    <cellStyle name="40% - 强调文字颜色 1 20" xfId="293"/>
    <cellStyle name="40% - 强调文字颜色 1 21" xfId="294"/>
    <cellStyle name="40% - 强调文字颜色 1 22" xfId="295"/>
    <cellStyle name="40% - 强调文字颜色 1 23" xfId="296"/>
    <cellStyle name="40% - 强调文字颜色 1 24" xfId="297"/>
    <cellStyle name="40% - 强调文字颜色 1 25" xfId="298"/>
    <cellStyle name="40% - 强调文字颜色 1 26" xfId="299"/>
    <cellStyle name="40% - 强调文字颜色 1 27" xfId="300"/>
    <cellStyle name="40% - 强调文字颜色 1 28" xfId="301"/>
    <cellStyle name="40% - 强调文字颜色 1 29" xfId="302"/>
    <cellStyle name="40% - 强调文字颜色 1 3" xfId="303"/>
    <cellStyle name="40% - 强调文字颜色 1 30" xfId="304"/>
    <cellStyle name="40% - 强调文字颜色 1 31" xfId="305"/>
    <cellStyle name="40% - 强调文字颜色 1 32" xfId="306"/>
    <cellStyle name="40% - 强调文字颜色 1 33" xfId="307"/>
    <cellStyle name="40% - 强调文字颜色 1 34" xfId="308"/>
    <cellStyle name="40% - 强调文字颜色 1 4" xfId="309"/>
    <cellStyle name="40% - 强调文字颜色 1 5" xfId="310"/>
    <cellStyle name="40% - 强调文字颜色 1 6" xfId="311"/>
    <cellStyle name="40% - 强调文字颜色 1 7" xfId="312"/>
    <cellStyle name="40% - 强调文字颜色 1 8" xfId="313"/>
    <cellStyle name="40% - 强调文字颜色 1 9" xfId="314"/>
    <cellStyle name="40% - 强调文字颜色 2" xfId="315"/>
    <cellStyle name="40% - 强调文字颜色 2 10" xfId="316"/>
    <cellStyle name="40% - 强调文字颜色 2 11" xfId="317"/>
    <cellStyle name="40% - 强调文字颜色 2 12" xfId="318"/>
    <cellStyle name="40% - 强调文字颜色 2 13" xfId="319"/>
    <cellStyle name="40% - 强调文字颜色 2 14" xfId="320"/>
    <cellStyle name="40% - 强调文字颜色 2 15" xfId="321"/>
    <cellStyle name="40% - 强调文字颜色 2 16" xfId="322"/>
    <cellStyle name="40% - 强调文字颜色 2 17" xfId="323"/>
    <cellStyle name="40% - 强调文字颜色 2 18" xfId="324"/>
    <cellStyle name="40% - 强调文字颜色 2 19" xfId="325"/>
    <cellStyle name="40% - 强调文字颜色 2 2" xfId="326"/>
    <cellStyle name="40% - 强调文字颜色 2 20" xfId="327"/>
    <cellStyle name="40% - 强调文字颜色 2 21" xfId="328"/>
    <cellStyle name="40% - 强调文字颜色 2 22" xfId="329"/>
    <cellStyle name="40% - 强调文字颜色 2 23" xfId="330"/>
    <cellStyle name="40% - 强调文字颜色 2 24" xfId="331"/>
    <cellStyle name="40% - 强调文字颜色 2 25" xfId="332"/>
    <cellStyle name="40% - 强调文字颜色 2 26" xfId="333"/>
    <cellStyle name="40% - 强调文字颜色 2 27" xfId="334"/>
    <cellStyle name="40% - 强调文字颜色 2 28" xfId="335"/>
    <cellStyle name="40% - 强调文字颜色 2 29" xfId="336"/>
    <cellStyle name="40% - 强调文字颜色 2 3" xfId="337"/>
    <cellStyle name="40% - 强调文字颜色 2 30" xfId="338"/>
    <cellStyle name="40% - 强调文字颜色 2 31" xfId="339"/>
    <cellStyle name="40% - 强调文字颜色 2 32" xfId="340"/>
    <cellStyle name="40% - 强调文字颜色 2 33" xfId="341"/>
    <cellStyle name="40% - 强调文字颜色 2 34" xfId="342"/>
    <cellStyle name="40% - 强调文字颜色 2 4" xfId="343"/>
    <cellStyle name="40% - 强调文字颜色 2 5" xfId="344"/>
    <cellStyle name="40% - 强调文字颜色 2 6" xfId="345"/>
    <cellStyle name="40% - 强调文字颜色 2 7" xfId="346"/>
    <cellStyle name="40% - 强调文字颜色 2 8" xfId="347"/>
    <cellStyle name="40% - 强调文字颜色 2 9" xfId="348"/>
    <cellStyle name="40% - 强调文字颜色 3" xfId="349"/>
    <cellStyle name="40% - 强调文字颜色 3 10" xfId="350"/>
    <cellStyle name="40% - 强调文字颜色 3 11" xfId="351"/>
    <cellStyle name="40% - 强调文字颜色 3 12" xfId="352"/>
    <cellStyle name="40% - 强调文字颜色 3 13" xfId="353"/>
    <cellStyle name="40% - 强调文字颜色 3 14" xfId="354"/>
    <cellStyle name="40% - 强调文字颜色 3 15" xfId="355"/>
    <cellStyle name="40% - 强调文字颜色 3 16" xfId="356"/>
    <cellStyle name="40% - 强调文字颜色 3 17" xfId="357"/>
    <cellStyle name="40% - 强调文字颜色 3 18" xfId="358"/>
    <cellStyle name="40% - 强调文字颜色 3 19" xfId="359"/>
    <cellStyle name="40% - 强调文字颜色 3 2" xfId="360"/>
    <cellStyle name="40% - 强调文字颜色 3 20" xfId="361"/>
    <cellStyle name="40% - 强调文字颜色 3 21" xfId="362"/>
    <cellStyle name="40% - 强调文字颜色 3 22" xfId="363"/>
    <cellStyle name="40% - 强调文字颜色 3 23" xfId="364"/>
    <cellStyle name="40% - 强调文字颜色 3 24" xfId="365"/>
    <cellStyle name="40% - 强调文字颜色 3 25" xfId="366"/>
    <cellStyle name="40% - 强调文字颜色 3 26" xfId="367"/>
    <cellStyle name="40% - 强调文字颜色 3 27" xfId="368"/>
    <cellStyle name="40% - 强调文字颜色 3 28" xfId="369"/>
    <cellStyle name="40% - 强调文字颜色 3 29" xfId="370"/>
    <cellStyle name="40% - 强调文字颜色 3 3" xfId="371"/>
    <cellStyle name="40% - 强调文字颜色 3 30" xfId="372"/>
    <cellStyle name="40% - 强调文字颜色 3 31" xfId="373"/>
    <cellStyle name="40% - 强调文字颜色 3 32" xfId="374"/>
    <cellStyle name="40% - 强调文字颜色 3 33" xfId="375"/>
    <cellStyle name="40% - 强调文字颜色 3 34" xfId="376"/>
    <cellStyle name="40% - 强调文字颜色 3 4" xfId="377"/>
    <cellStyle name="40% - 强调文字颜色 3 5" xfId="378"/>
    <cellStyle name="40% - 强调文字颜色 3 6" xfId="379"/>
    <cellStyle name="40% - 强调文字颜色 3 7" xfId="380"/>
    <cellStyle name="40% - 强调文字颜色 3 8" xfId="381"/>
    <cellStyle name="40% - 强调文字颜色 3 9" xfId="382"/>
    <cellStyle name="40% - 强调文字颜色 4" xfId="383"/>
    <cellStyle name="40% - 强调文字颜色 4 10" xfId="384"/>
    <cellStyle name="40% - 强调文字颜色 4 11" xfId="385"/>
    <cellStyle name="40% - 强调文字颜色 4 12" xfId="386"/>
    <cellStyle name="40% - 强调文字颜色 4 13" xfId="387"/>
    <cellStyle name="40% - 强调文字颜色 4 14" xfId="388"/>
    <cellStyle name="40% - 强调文字颜色 4 15" xfId="389"/>
    <cellStyle name="40% - 强调文字颜色 4 16" xfId="390"/>
    <cellStyle name="40% - 强调文字颜色 4 17" xfId="391"/>
    <cellStyle name="40% - 强调文字颜色 4 18" xfId="392"/>
    <cellStyle name="40% - 强调文字颜色 4 19" xfId="393"/>
    <cellStyle name="40% - 强调文字颜色 4 2" xfId="394"/>
    <cellStyle name="40% - 强调文字颜色 4 20" xfId="395"/>
    <cellStyle name="40% - 强调文字颜色 4 21" xfId="396"/>
    <cellStyle name="40% - 强调文字颜色 4 22" xfId="397"/>
    <cellStyle name="40% - 强调文字颜色 4 23" xfId="398"/>
    <cellStyle name="40% - 强调文字颜色 4 24" xfId="399"/>
    <cellStyle name="40% - 强调文字颜色 4 25" xfId="400"/>
    <cellStyle name="40% - 强调文字颜色 4 26" xfId="401"/>
    <cellStyle name="40% - 强调文字颜色 4 27" xfId="402"/>
    <cellStyle name="40% - 强调文字颜色 4 28" xfId="403"/>
    <cellStyle name="40% - 强调文字颜色 4 29" xfId="404"/>
    <cellStyle name="40% - 强调文字颜色 4 3" xfId="405"/>
    <cellStyle name="40% - 强调文字颜色 4 30" xfId="406"/>
    <cellStyle name="40% - 强调文字颜色 4 31" xfId="407"/>
    <cellStyle name="40% - 强调文字颜色 4 32" xfId="408"/>
    <cellStyle name="40% - 强调文字颜色 4 33" xfId="409"/>
    <cellStyle name="40% - 强调文字颜色 4 34" xfId="410"/>
    <cellStyle name="40% - 强调文字颜色 4 4" xfId="411"/>
    <cellStyle name="40% - 强调文字颜色 4 5" xfId="412"/>
    <cellStyle name="40% - 强调文字颜色 4 6" xfId="413"/>
    <cellStyle name="40% - 强调文字颜色 4 7" xfId="414"/>
    <cellStyle name="40% - 强调文字颜色 4 8" xfId="415"/>
    <cellStyle name="40% - 强调文字颜色 4 9" xfId="416"/>
    <cellStyle name="40% - 强调文字颜色 5" xfId="417"/>
    <cellStyle name="40% - 强调文字颜色 5 10" xfId="418"/>
    <cellStyle name="40% - 强调文字颜色 5 11" xfId="419"/>
    <cellStyle name="40% - 强调文字颜色 5 12" xfId="420"/>
    <cellStyle name="40% - 强调文字颜色 5 13" xfId="421"/>
    <cellStyle name="40% - 强调文字颜色 5 14" xfId="422"/>
    <cellStyle name="40% - 强调文字颜色 5 15" xfId="423"/>
    <cellStyle name="40% - 强调文字颜色 5 16" xfId="424"/>
    <cellStyle name="40% - 强调文字颜色 5 17" xfId="425"/>
    <cellStyle name="40% - 强调文字颜色 5 18" xfId="426"/>
    <cellStyle name="40% - 强调文字颜色 5 19" xfId="427"/>
    <cellStyle name="40% - 强调文字颜色 5 2" xfId="428"/>
    <cellStyle name="40% - 强调文字颜色 5 20" xfId="429"/>
    <cellStyle name="40% - 强调文字颜色 5 21" xfId="430"/>
    <cellStyle name="40% - 强调文字颜色 5 22" xfId="431"/>
    <cellStyle name="40% - 强调文字颜色 5 23" xfId="432"/>
    <cellStyle name="40% - 强调文字颜色 5 24" xfId="433"/>
    <cellStyle name="40% - 强调文字颜色 5 25" xfId="434"/>
    <cellStyle name="40% - 强调文字颜色 5 26" xfId="435"/>
    <cellStyle name="40% - 强调文字颜色 5 27" xfId="436"/>
    <cellStyle name="40% - 强调文字颜色 5 28" xfId="437"/>
    <cellStyle name="40% - 强调文字颜色 5 29" xfId="438"/>
    <cellStyle name="40% - 强调文字颜色 5 3" xfId="439"/>
    <cellStyle name="40% - 强调文字颜色 5 30" xfId="440"/>
    <cellStyle name="40% - 强调文字颜色 5 31" xfId="441"/>
    <cellStyle name="40% - 强调文字颜色 5 32" xfId="442"/>
    <cellStyle name="40% - 强调文字颜色 5 33" xfId="443"/>
    <cellStyle name="40% - 强调文字颜色 5 34" xfId="444"/>
    <cellStyle name="40% - 强调文字颜色 5 4" xfId="445"/>
    <cellStyle name="40% - 强调文字颜色 5 5" xfId="446"/>
    <cellStyle name="40% - 强调文字颜色 5 6" xfId="447"/>
    <cellStyle name="40% - 强调文字颜色 5 7" xfId="448"/>
    <cellStyle name="40% - 强调文字颜色 5 8" xfId="449"/>
    <cellStyle name="40% - 强调文字颜色 5 9" xfId="450"/>
    <cellStyle name="40% - 强调文字颜色 6" xfId="451"/>
    <cellStyle name="40% - 强调文字颜色 6 10" xfId="452"/>
    <cellStyle name="40% - 强调文字颜色 6 11" xfId="453"/>
    <cellStyle name="40% - 强调文字颜色 6 12" xfId="454"/>
    <cellStyle name="40% - 强调文字颜色 6 13" xfId="455"/>
    <cellStyle name="40% - 强调文字颜色 6 14" xfId="456"/>
    <cellStyle name="40% - 强调文字颜色 6 15" xfId="457"/>
    <cellStyle name="40% - 强调文字颜色 6 16" xfId="458"/>
    <cellStyle name="40% - 强调文字颜色 6 17" xfId="459"/>
    <cellStyle name="40% - 强调文字颜色 6 18" xfId="460"/>
    <cellStyle name="40% - 强调文字颜色 6 19" xfId="461"/>
    <cellStyle name="40% - 强调文字颜色 6 2" xfId="462"/>
    <cellStyle name="40% - 强调文字颜色 6 20" xfId="463"/>
    <cellStyle name="40% - 强调文字颜色 6 21" xfId="464"/>
    <cellStyle name="40% - 强调文字颜色 6 22" xfId="465"/>
    <cellStyle name="40% - 强调文字颜色 6 23" xfId="466"/>
    <cellStyle name="40% - 强调文字颜色 6 24" xfId="467"/>
    <cellStyle name="40% - 强调文字颜色 6 25" xfId="468"/>
    <cellStyle name="40% - 强调文字颜色 6 26" xfId="469"/>
    <cellStyle name="40% - 强调文字颜色 6 27" xfId="470"/>
    <cellStyle name="40% - 强调文字颜色 6 28" xfId="471"/>
    <cellStyle name="40% - 强调文字颜色 6 29" xfId="472"/>
    <cellStyle name="40% - 强调文字颜色 6 3" xfId="473"/>
    <cellStyle name="40% - 强调文字颜色 6 30" xfId="474"/>
    <cellStyle name="40% - 强调文字颜色 6 31" xfId="475"/>
    <cellStyle name="40% - 强调文字颜色 6 32" xfId="476"/>
    <cellStyle name="40% - 强调文字颜色 6 33" xfId="477"/>
    <cellStyle name="40% - 强调文字颜色 6 34" xfId="478"/>
    <cellStyle name="40% - 强调文字颜色 6 4" xfId="479"/>
    <cellStyle name="40% - 强调文字颜色 6 5" xfId="480"/>
    <cellStyle name="40% - 强调文字颜色 6 6" xfId="481"/>
    <cellStyle name="40% - 强调文字颜色 6 7" xfId="482"/>
    <cellStyle name="40% - 强调文字颜色 6 8" xfId="483"/>
    <cellStyle name="40% - 强调文字颜色 6 9" xfId="484"/>
    <cellStyle name="60% - Accent1" xfId="485"/>
    <cellStyle name="60% - Accent2" xfId="486"/>
    <cellStyle name="60% - Accent3" xfId="487"/>
    <cellStyle name="60% - Accent4" xfId="488"/>
    <cellStyle name="60% - Accent5" xfId="489"/>
    <cellStyle name="60% - Accent6" xfId="490"/>
    <cellStyle name="60% - 强调文字颜色 1" xfId="491"/>
    <cellStyle name="60% - 强调文字颜色 1 10" xfId="492"/>
    <cellStyle name="60% - 强调文字颜色 1 11" xfId="493"/>
    <cellStyle name="60% - 强调文字颜色 1 12" xfId="494"/>
    <cellStyle name="60% - 强调文字颜色 1 13" xfId="495"/>
    <cellStyle name="60% - 强调文字颜色 1 14" xfId="496"/>
    <cellStyle name="60% - 强调文字颜色 1 15" xfId="497"/>
    <cellStyle name="60% - 强调文字颜色 1 16" xfId="498"/>
    <cellStyle name="60% - 强调文字颜色 1 17" xfId="499"/>
    <cellStyle name="60% - 强调文字颜色 1 18" xfId="500"/>
    <cellStyle name="60% - 强调文字颜色 1 19" xfId="501"/>
    <cellStyle name="60% - 强调文字颜色 1 2" xfId="502"/>
    <cellStyle name="60% - 强调文字颜色 1 20" xfId="503"/>
    <cellStyle name="60% - 强调文字颜色 1 21" xfId="504"/>
    <cellStyle name="60% - 强调文字颜色 1 22" xfId="505"/>
    <cellStyle name="60% - 强调文字颜色 1 23" xfId="506"/>
    <cellStyle name="60% - 强调文字颜色 1 24" xfId="507"/>
    <cellStyle name="60% - 强调文字颜色 1 25" xfId="508"/>
    <cellStyle name="60% - 强调文字颜色 1 26" xfId="509"/>
    <cellStyle name="60% - 强调文字颜色 1 27" xfId="510"/>
    <cellStyle name="60% - 强调文字颜色 1 28" xfId="511"/>
    <cellStyle name="60% - 强调文字颜色 1 29" xfId="512"/>
    <cellStyle name="60% - 强调文字颜色 1 3" xfId="513"/>
    <cellStyle name="60% - 强调文字颜色 1 30" xfId="514"/>
    <cellStyle name="60% - 强调文字颜色 1 31" xfId="515"/>
    <cellStyle name="60% - 强调文字颜色 1 32" xfId="516"/>
    <cellStyle name="60% - 强调文字颜色 1 33" xfId="517"/>
    <cellStyle name="60% - 强调文字颜色 1 34" xfId="518"/>
    <cellStyle name="60% - 强调文字颜色 1 4" xfId="519"/>
    <cellStyle name="60% - 强调文字颜色 1 5" xfId="520"/>
    <cellStyle name="60% - 强调文字颜色 1 6" xfId="521"/>
    <cellStyle name="60% - 强调文字颜色 1 7" xfId="522"/>
    <cellStyle name="60% - 强调文字颜色 1 8" xfId="523"/>
    <cellStyle name="60% - 强调文字颜色 1 9" xfId="524"/>
    <cellStyle name="60% - 强调文字颜色 2" xfId="525"/>
    <cellStyle name="60% - 强调文字颜色 2 10" xfId="526"/>
    <cellStyle name="60% - 强调文字颜色 2 11" xfId="527"/>
    <cellStyle name="60% - 强调文字颜色 2 12" xfId="528"/>
    <cellStyle name="60% - 强调文字颜色 2 13" xfId="529"/>
    <cellStyle name="60% - 强调文字颜色 2 14" xfId="530"/>
    <cellStyle name="60% - 强调文字颜色 2 15" xfId="531"/>
    <cellStyle name="60% - 强调文字颜色 2 16" xfId="532"/>
    <cellStyle name="60% - 强调文字颜色 2 17" xfId="533"/>
    <cellStyle name="60% - 强调文字颜色 2 18" xfId="534"/>
    <cellStyle name="60% - 强调文字颜色 2 19" xfId="535"/>
    <cellStyle name="60% - 强调文字颜色 2 2" xfId="536"/>
    <cellStyle name="60% - 强调文字颜色 2 20" xfId="537"/>
    <cellStyle name="60% - 强调文字颜色 2 21" xfId="538"/>
    <cellStyle name="60% - 强调文字颜色 2 22" xfId="539"/>
    <cellStyle name="60% - 强调文字颜色 2 23" xfId="540"/>
    <cellStyle name="60% - 强调文字颜色 2 24" xfId="541"/>
    <cellStyle name="60% - 强调文字颜色 2 25" xfId="542"/>
    <cellStyle name="60% - 强调文字颜色 2 26" xfId="543"/>
    <cellStyle name="60% - 强调文字颜色 2 27" xfId="544"/>
    <cellStyle name="60% - 强调文字颜色 2 28" xfId="545"/>
    <cellStyle name="60% - 强调文字颜色 2 29" xfId="546"/>
    <cellStyle name="60% - 强调文字颜色 2 3" xfId="547"/>
    <cellStyle name="60% - 强调文字颜色 2 30" xfId="548"/>
    <cellStyle name="60% - 强调文字颜色 2 31" xfId="549"/>
    <cellStyle name="60% - 强调文字颜色 2 32" xfId="550"/>
    <cellStyle name="60% - 强调文字颜色 2 33" xfId="551"/>
    <cellStyle name="60% - 强调文字颜色 2 34" xfId="552"/>
    <cellStyle name="60% - 强调文字颜色 2 4" xfId="553"/>
    <cellStyle name="60% - 强调文字颜色 2 5" xfId="554"/>
    <cellStyle name="60% - 强调文字颜色 2 6" xfId="555"/>
    <cellStyle name="60% - 强调文字颜色 2 7" xfId="556"/>
    <cellStyle name="60% - 强调文字颜色 2 8" xfId="557"/>
    <cellStyle name="60% - 强调文字颜色 2 9" xfId="558"/>
    <cellStyle name="60% - 强调文字颜色 3" xfId="559"/>
    <cellStyle name="60% - 强调文字颜色 3 10" xfId="560"/>
    <cellStyle name="60% - 强调文字颜色 3 11" xfId="561"/>
    <cellStyle name="60% - 强调文字颜色 3 12" xfId="562"/>
    <cellStyle name="60% - 强调文字颜色 3 13" xfId="563"/>
    <cellStyle name="60% - 强调文字颜色 3 14" xfId="564"/>
    <cellStyle name="60% - 强调文字颜色 3 15" xfId="565"/>
    <cellStyle name="60% - 强调文字颜色 3 16" xfId="566"/>
    <cellStyle name="60% - 强调文字颜色 3 17" xfId="567"/>
    <cellStyle name="60% - 强调文字颜色 3 18" xfId="568"/>
    <cellStyle name="60% - 强调文字颜色 3 19" xfId="569"/>
    <cellStyle name="60% - 强调文字颜色 3 2" xfId="570"/>
    <cellStyle name="60% - 强调文字颜色 3 20" xfId="571"/>
    <cellStyle name="60% - 强调文字颜色 3 21" xfId="572"/>
    <cellStyle name="60% - 强调文字颜色 3 22" xfId="573"/>
    <cellStyle name="60% - 强调文字颜色 3 23" xfId="574"/>
    <cellStyle name="60% - 强调文字颜色 3 24" xfId="575"/>
    <cellStyle name="60% - 强调文字颜色 3 25" xfId="576"/>
    <cellStyle name="60% - 强调文字颜色 3 26" xfId="577"/>
    <cellStyle name="60% - 强调文字颜色 3 27" xfId="578"/>
    <cellStyle name="60% - 强调文字颜色 3 28" xfId="579"/>
    <cellStyle name="60% - 强调文字颜色 3 29" xfId="580"/>
    <cellStyle name="60% - 强调文字颜色 3 3" xfId="581"/>
    <cellStyle name="60% - 强调文字颜色 3 30" xfId="582"/>
    <cellStyle name="60% - 强调文字颜色 3 31" xfId="583"/>
    <cellStyle name="60% - 强调文字颜色 3 32" xfId="584"/>
    <cellStyle name="60% - 强调文字颜色 3 33" xfId="585"/>
    <cellStyle name="60% - 强调文字颜色 3 34" xfId="586"/>
    <cellStyle name="60% - 强调文字颜色 3 4" xfId="587"/>
    <cellStyle name="60% - 强调文字颜色 3 5" xfId="588"/>
    <cellStyle name="60% - 强调文字颜色 3 6" xfId="589"/>
    <cellStyle name="60% - 强调文字颜色 3 7" xfId="590"/>
    <cellStyle name="60% - 强调文字颜色 3 8" xfId="591"/>
    <cellStyle name="60% - 强调文字颜色 3 9" xfId="592"/>
    <cellStyle name="60% - 强调文字颜色 4" xfId="593"/>
    <cellStyle name="60% - 强调文字颜色 4 10" xfId="594"/>
    <cellStyle name="60% - 强调文字颜色 4 11" xfId="595"/>
    <cellStyle name="60% - 强调文字颜色 4 12" xfId="596"/>
    <cellStyle name="60% - 强调文字颜色 4 13" xfId="597"/>
    <cellStyle name="60% - 强调文字颜色 4 14" xfId="598"/>
    <cellStyle name="60% - 强调文字颜色 4 15" xfId="599"/>
    <cellStyle name="60% - 强调文字颜色 4 16" xfId="600"/>
    <cellStyle name="60% - 强调文字颜色 4 17" xfId="601"/>
    <cellStyle name="60% - 强调文字颜色 4 18" xfId="602"/>
    <cellStyle name="60% - 强调文字颜色 4 19" xfId="603"/>
    <cellStyle name="60% - 强调文字颜色 4 2" xfId="604"/>
    <cellStyle name="60% - 强调文字颜色 4 20" xfId="605"/>
    <cellStyle name="60% - 强调文字颜色 4 21" xfId="606"/>
    <cellStyle name="60% - 强调文字颜色 4 22" xfId="607"/>
    <cellStyle name="60% - 强调文字颜色 4 23" xfId="608"/>
    <cellStyle name="60% - 强调文字颜色 4 24" xfId="609"/>
    <cellStyle name="60% - 强调文字颜色 4 25" xfId="610"/>
    <cellStyle name="60% - 强调文字颜色 4 26" xfId="611"/>
    <cellStyle name="60% - 强调文字颜色 4 27" xfId="612"/>
    <cellStyle name="60% - 强调文字颜色 4 28" xfId="613"/>
    <cellStyle name="60% - 强调文字颜色 4 29" xfId="614"/>
    <cellStyle name="60% - 强调文字颜色 4 3" xfId="615"/>
    <cellStyle name="60% - 强调文字颜色 4 30" xfId="616"/>
    <cellStyle name="60% - 强调文字颜色 4 31" xfId="617"/>
    <cellStyle name="60% - 强调文字颜色 4 32" xfId="618"/>
    <cellStyle name="60% - 强调文字颜色 4 33" xfId="619"/>
    <cellStyle name="60% - 强调文字颜色 4 34" xfId="620"/>
    <cellStyle name="60% - 强调文字颜色 4 4" xfId="621"/>
    <cellStyle name="60% - 强调文字颜色 4 5" xfId="622"/>
    <cellStyle name="60% - 强调文字颜色 4 6" xfId="623"/>
    <cellStyle name="60% - 强调文字颜色 4 7" xfId="624"/>
    <cellStyle name="60% - 强调文字颜色 4 8" xfId="625"/>
    <cellStyle name="60% - 强调文字颜色 4 9" xfId="626"/>
    <cellStyle name="60% - 强调文字颜色 5" xfId="627"/>
    <cellStyle name="60% - 强调文字颜色 5 10" xfId="628"/>
    <cellStyle name="60% - 强调文字颜色 5 11" xfId="629"/>
    <cellStyle name="60% - 强调文字颜色 5 12" xfId="630"/>
    <cellStyle name="60% - 强调文字颜色 5 13" xfId="631"/>
    <cellStyle name="60% - 强调文字颜色 5 14" xfId="632"/>
    <cellStyle name="60% - 强调文字颜色 5 15" xfId="633"/>
    <cellStyle name="60% - 强调文字颜色 5 16" xfId="634"/>
    <cellStyle name="60% - 强调文字颜色 5 17" xfId="635"/>
    <cellStyle name="60% - 强调文字颜色 5 18" xfId="636"/>
    <cellStyle name="60% - 强调文字颜色 5 19" xfId="637"/>
    <cellStyle name="60% - 强调文字颜色 5 2" xfId="638"/>
    <cellStyle name="60% - 强调文字颜色 5 20" xfId="639"/>
    <cellStyle name="60% - 强调文字颜色 5 21" xfId="640"/>
    <cellStyle name="60% - 强调文字颜色 5 22" xfId="641"/>
    <cellStyle name="60% - 强调文字颜色 5 23" xfId="642"/>
    <cellStyle name="60% - 强调文字颜色 5 24" xfId="643"/>
    <cellStyle name="60% - 强调文字颜色 5 25" xfId="644"/>
    <cellStyle name="60% - 强调文字颜色 5 26" xfId="645"/>
    <cellStyle name="60% - 强调文字颜色 5 27" xfId="646"/>
    <cellStyle name="60% - 强调文字颜色 5 28" xfId="647"/>
    <cellStyle name="60% - 强调文字颜色 5 29" xfId="648"/>
    <cellStyle name="60% - 强调文字颜色 5 3" xfId="649"/>
    <cellStyle name="60% - 强调文字颜色 5 30" xfId="650"/>
    <cellStyle name="60% - 强调文字颜色 5 31" xfId="651"/>
    <cellStyle name="60% - 强调文字颜色 5 32" xfId="652"/>
    <cellStyle name="60% - 强调文字颜色 5 33" xfId="653"/>
    <cellStyle name="60% - 强调文字颜色 5 34" xfId="654"/>
    <cellStyle name="60% - 强调文字颜色 5 4" xfId="655"/>
    <cellStyle name="60% - 强调文字颜色 5 5" xfId="656"/>
    <cellStyle name="60% - 强调文字颜色 5 6" xfId="657"/>
    <cellStyle name="60% - 强调文字颜色 5 7" xfId="658"/>
    <cellStyle name="60% - 强调文字颜色 5 8" xfId="659"/>
    <cellStyle name="60% - 强调文字颜色 5 9" xfId="660"/>
    <cellStyle name="60% - 强调文字颜色 6" xfId="661"/>
    <cellStyle name="60% - 强调文字颜色 6 10" xfId="662"/>
    <cellStyle name="60% - 强调文字颜色 6 11" xfId="663"/>
    <cellStyle name="60% - 强调文字颜色 6 12" xfId="664"/>
    <cellStyle name="60% - 强调文字颜色 6 13" xfId="665"/>
    <cellStyle name="60% - 强调文字颜色 6 14" xfId="666"/>
    <cellStyle name="60% - 强调文字颜色 6 15" xfId="667"/>
    <cellStyle name="60% - 强调文字颜色 6 16" xfId="668"/>
    <cellStyle name="60% - 强调文字颜色 6 17" xfId="669"/>
    <cellStyle name="60% - 强调文字颜色 6 18" xfId="670"/>
    <cellStyle name="60% - 强调文字颜色 6 19" xfId="671"/>
    <cellStyle name="60% - 强调文字颜色 6 2" xfId="672"/>
    <cellStyle name="60% - 强调文字颜色 6 20" xfId="673"/>
    <cellStyle name="60% - 强调文字颜色 6 21" xfId="674"/>
    <cellStyle name="60% - 强调文字颜色 6 22" xfId="675"/>
    <cellStyle name="60% - 强调文字颜色 6 23" xfId="676"/>
    <cellStyle name="60% - 强调文字颜色 6 24" xfId="677"/>
    <cellStyle name="60% - 强调文字颜色 6 25" xfId="678"/>
    <cellStyle name="60% - 强调文字颜色 6 26" xfId="679"/>
    <cellStyle name="60% - 强调文字颜色 6 27" xfId="680"/>
    <cellStyle name="60% - 强调文字颜色 6 28" xfId="681"/>
    <cellStyle name="60% - 强调文字颜色 6 29" xfId="682"/>
    <cellStyle name="60% - 强调文字颜色 6 3" xfId="683"/>
    <cellStyle name="60% - 强调文字颜色 6 30" xfId="684"/>
    <cellStyle name="60% - 强调文字颜色 6 31" xfId="685"/>
    <cellStyle name="60% - 强调文字颜色 6 32" xfId="686"/>
    <cellStyle name="60% - 强调文字颜色 6 33" xfId="687"/>
    <cellStyle name="60% - 强调文字颜色 6 34" xfId="688"/>
    <cellStyle name="60% - 强调文字颜色 6 4" xfId="689"/>
    <cellStyle name="60% - 强调文字颜色 6 5" xfId="690"/>
    <cellStyle name="60% - 强调文字颜色 6 6" xfId="691"/>
    <cellStyle name="60% - 强调文字颜色 6 7" xfId="692"/>
    <cellStyle name="60% - 强调文字颜色 6 8" xfId="693"/>
    <cellStyle name="60% - 强调文字颜色 6 9" xfId="694"/>
    <cellStyle name="6mal" xfId="695"/>
    <cellStyle name="Accent1" xfId="696"/>
    <cellStyle name="Accent1 - 20%" xfId="697"/>
    <cellStyle name="Accent1 - 40%" xfId="698"/>
    <cellStyle name="Accent1 - 60%" xfId="699"/>
    <cellStyle name="Accent1_公安安全支出补充表5.14" xfId="700"/>
    <cellStyle name="Accent2" xfId="701"/>
    <cellStyle name="Accent2 - 20%" xfId="702"/>
    <cellStyle name="Accent2 - 40%" xfId="703"/>
    <cellStyle name="Accent2 - 60%" xfId="704"/>
    <cellStyle name="Accent2_公安安全支出补充表5.14" xfId="705"/>
    <cellStyle name="Accent3" xfId="706"/>
    <cellStyle name="Accent3 - 20%" xfId="707"/>
    <cellStyle name="Accent3 - 40%" xfId="708"/>
    <cellStyle name="Accent3 - 60%" xfId="709"/>
    <cellStyle name="Accent3_公安安全支出补充表5.14" xfId="710"/>
    <cellStyle name="Accent4" xfId="711"/>
    <cellStyle name="Accent4 - 20%" xfId="712"/>
    <cellStyle name="Accent4 - 40%" xfId="713"/>
    <cellStyle name="Accent4 - 60%" xfId="714"/>
    <cellStyle name="Accent4_公安安全支出补充表5.14" xfId="715"/>
    <cellStyle name="Accent5" xfId="716"/>
    <cellStyle name="Accent5 - 20%" xfId="717"/>
    <cellStyle name="Accent5 - 40%" xfId="718"/>
    <cellStyle name="Accent5 - 60%" xfId="719"/>
    <cellStyle name="Accent5_公安安全支出补充表5.14" xfId="720"/>
    <cellStyle name="Accent6" xfId="721"/>
    <cellStyle name="Accent6 - 20%" xfId="722"/>
    <cellStyle name="Accent6 - 40%" xfId="723"/>
    <cellStyle name="Accent6 - 60%" xfId="724"/>
    <cellStyle name="Accent6_公安安全支出补充表5.14" xfId="725"/>
    <cellStyle name="args.style" xfId="726"/>
    <cellStyle name="Bad" xfId="727"/>
    <cellStyle name="Calc Currency (0)" xfId="728"/>
    <cellStyle name="Calculation" xfId="729"/>
    <cellStyle name="Check Cell" xfId="730"/>
    <cellStyle name="ColLevel_0" xfId="731"/>
    <cellStyle name="Comma [0]" xfId="732"/>
    <cellStyle name="comma zerodec" xfId="733"/>
    <cellStyle name="Comma_!!!GO" xfId="734"/>
    <cellStyle name="Currency [0]" xfId="735"/>
    <cellStyle name="Currency_!!!GO" xfId="736"/>
    <cellStyle name="Currency1" xfId="737"/>
    <cellStyle name="Date" xfId="738"/>
    <cellStyle name="Dollar (zero dec)" xfId="739"/>
    <cellStyle name="Explanatory Text" xfId="740"/>
    <cellStyle name="Fixed" xfId="741"/>
    <cellStyle name="Good" xfId="742"/>
    <cellStyle name="Grey" xfId="743"/>
    <cellStyle name="Header1" xfId="744"/>
    <cellStyle name="Header2" xfId="745"/>
    <cellStyle name="Heading 1" xfId="746"/>
    <cellStyle name="Heading 2" xfId="747"/>
    <cellStyle name="Heading 3" xfId="748"/>
    <cellStyle name="Heading 4" xfId="749"/>
    <cellStyle name="HEADING1" xfId="750"/>
    <cellStyle name="HEADING2" xfId="751"/>
    <cellStyle name="Input" xfId="752"/>
    <cellStyle name="Input [yellow]" xfId="753"/>
    <cellStyle name="Input Cells" xfId="754"/>
    <cellStyle name="Linked Cell" xfId="755"/>
    <cellStyle name="Linked Cells" xfId="756"/>
    <cellStyle name="Millares [0]_96 Risk" xfId="757"/>
    <cellStyle name="Millares_96 Risk" xfId="758"/>
    <cellStyle name="Milliers [0]_!!!GO" xfId="759"/>
    <cellStyle name="Milliers_!!!GO" xfId="760"/>
    <cellStyle name="Moneda [0]_96 Risk" xfId="761"/>
    <cellStyle name="Moneda_96 Risk" xfId="762"/>
    <cellStyle name="Mon閠aire [0]_!!!GO" xfId="763"/>
    <cellStyle name="Mon閠aire_!!!GO" xfId="764"/>
    <cellStyle name="Neutral" xfId="765"/>
    <cellStyle name="New Times Roman" xfId="766"/>
    <cellStyle name="no dec" xfId="767"/>
    <cellStyle name="Norma,_laroux_4_营业在建 (2)_E21" xfId="768"/>
    <cellStyle name="Normal - Style1" xfId="769"/>
    <cellStyle name="Normal_!!!GO" xfId="770"/>
    <cellStyle name="Note" xfId="771"/>
    <cellStyle name="Output" xfId="772"/>
    <cellStyle name="per.style" xfId="773"/>
    <cellStyle name="Percent [2]" xfId="774"/>
    <cellStyle name="Percent_!!!GO" xfId="775"/>
    <cellStyle name="Pourcentage_pldt" xfId="776"/>
    <cellStyle name="PSChar" xfId="777"/>
    <cellStyle name="PSDate" xfId="778"/>
    <cellStyle name="PSDec" xfId="779"/>
    <cellStyle name="PSHeading" xfId="780"/>
    <cellStyle name="PSInt" xfId="781"/>
    <cellStyle name="PSSpacer" xfId="782"/>
    <cellStyle name="RowLevel_0" xfId="783"/>
    <cellStyle name="sstot" xfId="784"/>
    <cellStyle name="Standard_AREAS" xfId="785"/>
    <cellStyle name="t" xfId="786"/>
    <cellStyle name="t_HVAC Equipment (3)" xfId="787"/>
    <cellStyle name="t_HVAC Equipment (3)_Sheet1" xfId="788"/>
    <cellStyle name="t_Sheet1" xfId="789"/>
    <cellStyle name="Title" xfId="790"/>
    <cellStyle name="Total" xfId="791"/>
    <cellStyle name="Warning Text" xfId="792"/>
    <cellStyle name="Percent" xfId="793"/>
    <cellStyle name="百分比 2" xfId="794"/>
    <cellStyle name="百分比 3" xfId="795"/>
    <cellStyle name="百分比 4" xfId="796"/>
    <cellStyle name="捠壿 [0.00]_Region Orders (2)" xfId="797"/>
    <cellStyle name="捠壿_Region Orders (2)" xfId="798"/>
    <cellStyle name="编号" xfId="799"/>
    <cellStyle name="标题" xfId="800"/>
    <cellStyle name="标题 1" xfId="801"/>
    <cellStyle name="标题 1 10" xfId="802"/>
    <cellStyle name="标题 1 11" xfId="803"/>
    <cellStyle name="标题 1 12" xfId="804"/>
    <cellStyle name="标题 1 13" xfId="805"/>
    <cellStyle name="标题 1 14" xfId="806"/>
    <cellStyle name="标题 1 15" xfId="807"/>
    <cellStyle name="标题 1 16" xfId="808"/>
    <cellStyle name="标题 1 17" xfId="809"/>
    <cellStyle name="标题 1 18" xfId="810"/>
    <cellStyle name="标题 1 19" xfId="811"/>
    <cellStyle name="标题 1 2" xfId="812"/>
    <cellStyle name="标题 1 20" xfId="813"/>
    <cellStyle name="标题 1 21" xfId="814"/>
    <cellStyle name="标题 1 22" xfId="815"/>
    <cellStyle name="标题 1 23" xfId="816"/>
    <cellStyle name="标题 1 24" xfId="817"/>
    <cellStyle name="标题 1 25" xfId="818"/>
    <cellStyle name="标题 1 26" xfId="819"/>
    <cellStyle name="标题 1 27" xfId="820"/>
    <cellStyle name="标题 1 28" xfId="821"/>
    <cellStyle name="标题 1 29" xfId="822"/>
    <cellStyle name="标题 1 3" xfId="823"/>
    <cellStyle name="标题 1 30" xfId="824"/>
    <cellStyle name="标题 1 31" xfId="825"/>
    <cellStyle name="标题 1 32" xfId="826"/>
    <cellStyle name="标题 1 33" xfId="827"/>
    <cellStyle name="标题 1 34" xfId="828"/>
    <cellStyle name="标题 1 4" xfId="829"/>
    <cellStyle name="标题 1 5" xfId="830"/>
    <cellStyle name="标题 1 6" xfId="831"/>
    <cellStyle name="标题 1 7" xfId="832"/>
    <cellStyle name="标题 1 8" xfId="833"/>
    <cellStyle name="标题 1 9" xfId="834"/>
    <cellStyle name="标题 10" xfId="835"/>
    <cellStyle name="标题 11" xfId="836"/>
    <cellStyle name="标题 12" xfId="837"/>
    <cellStyle name="标题 13" xfId="838"/>
    <cellStyle name="标题 14" xfId="839"/>
    <cellStyle name="标题 15" xfId="840"/>
    <cellStyle name="标题 16" xfId="841"/>
    <cellStyle name="标题 17" xfId="842"/>
    <cellStyle name="标题 18" xfId="843"/>
    <cellStyle name="标题 19" xfId="844"/>
    <cellStyle name="标题 2" xfId="845"/>
    <cellStyle name="标题 2 10" xfId="846"/>
    <cellStyle name="标题 2 11" xfId="847"/>
    <cellStyle name="标题 2 12" xfId="848"/>
    <cellStyle name="标题 2 13" xfId="849"/>
    <cellStyle name="标题 2 14" xfId="850"/>
    <cellStyle name="标题 2 15" xfId="851"/>
    <cellStyle name="标题 2 16" xfId="852"/>
    <cellStyle name="标题 2 17" xfId="853"/>
    <cellStyle name="标题 2 18" xfId="854"/>
    <cellStyle name="标题 2 19" xfId="855"/>
    <cellStyle name="标题 2 2" xfId="856"/>
    <cellStyle name="标题 2 20" xfId="857"/>
    <cellStyle name="标题 2 21" xfId="858"/>
    <cellStyle name="标题 2 22" xfId="859"/>
    <cellStyle name="标题 2 23" xfId="860"/>
    <cellStyle name="标题 2 24" xfId="861"/>
    <cellStyle name="标题 2 25" xfId="862"/>
    <cellStyle name="标题 2 26" xfId="863"/>
    <cellStyle name="标题 2 27" xfId="864"/>
    <cellStyle name="标题 2 28" xfId="865"/>
    <cellStyle name="标题 2 29" xfId="866"/>
    <cellStyle name="标题 2 3" xfId="867"/>
    <cellStyle name="标题 2 30" xfId="868"/>
    <cellStyle name="标题 2 31" xfId="869"/>
    <cellStyle name="标题 2 32" xfId="870"/>
    <cellStyle name="标题 2 33" xfId="871"/>
    <cellStyle name="标题 2 34" xfId="872"/>
    <cellStyle name="标题 2 4" xfId="873"/>
    <cellStyle name="标题 2 5" xfId="874"/>
    <cellStyle name="标题 2 6" xfId="875"/>
    <cellStyle name="标题 2 7" xfId="876"/>
    <cellStyle name="标题 2 8" xfId="877"/>
    <cellStyle name="标题 2 9" xfId="878"/>
    <cellStyle name="标题 20" xfId="879"/>
    <cellStyle name="标题 21" xfId="880"/>
    <cellStyle name="标题 22" xfId="881"/>
    <cellStyle name="标题 23" xfId="882"/>
    <cellStyle name="标题 24" xfId="883"/>
    <cellStyle name="标题 25" xfId="884"/>
    <cellStyle name="标题 26" xfId="885"/>
    <cellStyle name="标题 27" xfId="886"/>
    <cellStyle name="标题 28" xfId="887"/>
    <cellStyle name="标题 29" xfId="888"/>
    <cellStyle name="标题 3" xfId="889"/>
    <cellStyle name="标题 3 10" xfId="890"/>
    <cellStyle name="标题 3 11" xfId="891"/>
    <cellStyle name="标题 3 12" xfId="892"/>
    <cellStyle name="标题 3 13" xfId="893"/>
    <cellStyle name="标题 3 14" xfId="894"/>
    <cellStyle name="标题 3 15" xfId="895"/>
    <cellStyle name="标题 3 16" xfId="896"/>
    <cellStyle name="标题 3 17" xfId="897"/>
    <cellStyle name="标题 3 18" xfId="898"/>
    <cellStyle name="标题 3 19" xfId="899"/>
    <cellStyle name="标题 3 2" xfId="900"/>
    <cellStyle name="标题 3 20" xfId="901"/>
    <cellStyle name="标题 3 21" xfId="902"/>
    <cellStyle name="标题 3 22" xfId="903"/>
    <cellStyle name="标题 3 23" xfId="904"/>
    <cellStyle name="标题 3 24" xfId="905"/>
    <cellStyle name="标题 3 25" xfId="906"/>
    <cellStyle name="标题 3 26" xfId="907"/>
    <cellStyle name="标题 3 27" xfId="908"/>
    <cellStyle name="标题 3 28" xfId="909"/>
    <cellStyle name="标题 3 29" xfId="910"/>
    <cellStyle name="标题 3 3" xfId="911"/>
    <cellStyle name="标题 3 30" xfId="912"/>
    <cellStyle name="标题 3 31" xfId="913"/>
    <cellStyle name="标题 3 32" xfId="914"/>
    <cellStyle name="标题 3 33" xfId="915"/>
    <cellStyle name="标题 3 34" xfId="916"/>
    <cellStyle name="标题 3 4" xfId="917"/>
    <cellStyle name="标题 3 5" xfId="918"/>
    <cellStyle name="标题 3 6" xfId="919"/>
    <cellStyle name="标题 3 7" xfId="920"/>
    <cellStyle name="标题 3 8" xfId="921"/>
    <cellStyle name="标题 3 9" xfId="922"/>
    <cellStyle name="标题 30" xfId="923"/>
    <cellStyle name="标题 31" xfId="924"/>
    <cellStyle name="标题 32" xfId="925"/>
    <cellStyle name="标题 33" xfId="926"/>
    <cellStyle name="标题 34" xfId="927"/>
    <cellStyle name="标题 35" xfId="928"/>
    <cellStyle name="标题 36" xfId="929"/>
    <cellStyle name="标题 37" xfId="930"/>
    <cellStyle name="标题 4" xfId="931"/>
    <cellStyle name="标题 4 10" xfId="932"/>
    <cellStyle name="标题 4 11" xfId="933"/>
    <cellStyle name="标题 4 12" xfId="934"/>
    <cellStyle name="标题 4 13" xfId="935"/>
    <cellStyle name="标题 4 14" xfId="936"/>
    <cellStyle name="标题 4 15" xfId="937"/>
    <cellStyle name="标题 4 16" xfId="938"/>
    <cellStyle name="标题 4 17" xfId="939"/>
    <cellStyle name="标题 4 18" xfId="940"/>
    <cellStyle name="标题 4 19" xfId="941"/>
    <cellStyle name="标题 4 2" xfId="942"/>
    <cellStyle name="标题 4 20" xfId="943"/>
    <cellStyle name="标题 4 21" xfId="944"/>
    <cellStyle name="标题 4 22" xfId="945"/>
    <cellStyle name="标题 4 23" xfId="946"/>
    <cellStyle name="标题 4 24" xfId="947"/>
    <cellStyle name="标题 4 25" xfId="948"/>
    <cellStyle name="标题 4 26" xfId="949"/>
    <cellStyle name="标题 4 27" xfId="950"/>
    <cellStyle name="标题 4 28" xfId="951"/>
    <cellStyle name="标题 4 29" xfId="952"/>
    <cellStyle name="标题 4 3" xfId="953"/>
    <cellStyle name="标题 4 30" xfId="954"/>
    <cellStyle name="标题 4 31" xfId="955"/>
    <cellStyle name="标题 4 32" xfId="956"/>
    <cellStyle name="标题 4 33" xfId="957"/>
    <cellStyle name="标题 4 34" xfId="958"/>
    <cellStyle name="标题 4 4" xfId="959"/>
    <cellStyle name="标题 4 5" xfId="960"/>
    <cellStyle name="标题 4 6" xfId="961"/>
    <cellStyle name="标题 4 7" xfId="962"/>
    <cellStyle name="标题 4 8" xfId="963"/>
    <cellStyle name="标题 4 9" xfId="964"/>
    <cellStyle name="标题 5" xfId="965"/>
    <cellStyle name="标题 6" xfId="966"/>
    <cellStyle name="标题 7" xfId="967"/>
    <cellStyle name="标题 8" xfId="968"/>
    <cellStyle name="标题 9" xfId="969"/>
    <cellStyle name="标题1" xfId="970"/>
    <cellStyle name="表标题" xfId="971"/>
    <cellStyle name="部门" xfId="972"/>
    <cellStyle name="差" xfId="973"/>
    <cellStyle name="差 10" xfId="974"/>
    <cellStyle name="差 11" xfId="975"/>
    <cellStyle name="差 12" xfId="976"/>
    <cellStyle name="差 13" xfId="977"/>
    <cellStyle name="差 14" xfId="978"/>
    <cellStyle name="差 15" xfId="979"/>
    <cellStyle name="差 16" xfId="980"/>
    <cellStyle name="差 17" xfId="981"/>
    <cellStyle name="差 18" xfId="982"/>
    <cellStyle name="差 19" xfId="983"/>
    <cellStyle name="差 2" xfId="984"/>
    <cellStyle name="差 20" xfId="985"/>
    <cellStyle name="差 21" xfId="986"/>
    <cellStyle name="差 22" xfId="987"/>
    <cellStyle name="差 23" xfId="988"/>
    <cellStyle name="差 24" xfId="989"/>
    <cellStyle name="差 25" xfId="990"/>
    <cellStyle name="差 26" xfId="991"/>
    <cellStyle name="差 27" xfId="992"/>
    <cellStyle name="差 28" xfId="993"/>
    <cellStyle name="差 29" xfId="994"/>
    <cellStyle name="差 3" xfId="995"/>
    <cellStyle name="差 30" xfId="996"/>
    <cellStyle name="差 31" xfId="997"/>
    <cellStyle name="差 32" xfId="998"/>
    <cellStyle name="差 33" xfId="999"/>
    <cellStyle name="差 34" xfId="1000"/>
    <cellStyle name="差 4" xfId="1001"/>
    <cellStyle name="差 5" xfId="1002"/>
    <cellStyle name="差 6" xfId="1003"/>
    <cellStyle name="差 7" xfId="1004"/>
    <cellStyle name="差 8" xfId="1005"/>
    <cellStyle name="差 9" xfId="1006"/>
    <cellStyle name="差_~4190974" xfId="1007"/>
    <cellStyle name="差_~5676413" xfId="1008"/>
    <cellStyle name="差_00省级(打印)" xfId="1009"/>
    <cellStyle name="差_00省级(定稿)" xfId="1010"/>
    <cellStyle name="差_03昭通" xfId="1011"/>
    <cellStyle name="差_0502通海县" xfId="1012"/>
    <cellStyle name="差_05玉溪" xfId="1013"/>
    <cellStyle name="差_0605石屏县" xfId="1014"/>
    <cellStyle name="差_1003牟定县" xfId="1015"/>
    <cellStyle name="差_1110洱源县" xfId="1016"/>
    <cellStyle name="差_11大理" xfId="1017"/>
    <cellStyle name="差_2、土地面积、人口、粮食产量基本情况" xfId="1018"/>
    <cellStyle name="差_2006年分析表" xfId="1019"/>
    <cellStyle name="差_2006年基础数据" xfId="1020"/>
    <cellStyle name="差_2006年全省财力计算表（中央、决算）" xfId="1021"/>
    <cellStyle name="差_2006年水利统计指标统计表" xfId="1022"/>
    <cellStyle name="差_2006年在职人员情况" xfId="1023"/>
    <cellStyle name="差_2007年检察院案件数" xfId="1024"/>
    <cellStyle name="差_2007年可用财力" xfId="1025"/>
    <cellStyle name="差_2007年人员分部门统计表" xfId="1026"/>
    <cellStyle name="差_2007年政法部门业务指标" xfId="1027"/>
    <cellStyle name="差_2008年县级公安保障标准落实奖励经费分配测算" xfId="1028"/>
    <cellStyle name="差_2008云南省分县市中小学教职工统计表（教育厅提供）" xfId="1029"/>
    <cellStyle name="差_2009年一般性转移支付标准工资" xfId="1030"/>
    <cellStyle name="差_2009年一般性转移支付标准工资_~4190974" xfId="1031"/>
    <cellStyle name="差_2009年一般性转移支付标准工资_~5676413" xfId="1032"/>
    <cellStyle name="差_2009年一般性转移支付标准工资_不用软件计算9.1不考虑经费管理评价xl" xfId="1033"/>
    <cellStyle name="差_2009年一般性转移支付标准工资_地方配套按人均增幅控制8.30xl" xfId="1034"/>
    <cellStyle name="差_2009年一般性转移支付标准工资_地方配套按人均增幅控制8.30一般预算平均增幅、人均可用财力平均增幅两次控制、社会治安系数调整、案件数调整xl" xfId="1035"/>
    <cellStyle name="差_2009年一般性转移支付标准工资_地方配套按人均增幅控制8.31（调整结案率后）xl" xfId="1036"/>
    <cellStyle name="差_2009年一般性转移支付标准工资_奖励补助测算5.22测试" xfId="1037"/>
    <cellStyle name="差_2009年一般性转移支付标准工资_奖励补助测算5.23新" xfId="1038"/>
    <cellStyle name="差_2009年一般性转移支付标准工资_奖励补助测算5.24冯铸" xfId="1039"/>
    <cellStyle name="差_2009年一般性转移支付标准工资_奖励补助测算7.23" xfId="1040"/>
    <cellStyle name="差_2009年一般性转移支付标准工资_奖励补助测算7.25" xfId="1041"/>
    <cellStyle name="差_2009年一般性转移支付标准工资_奖励补助测算7.25 (version 1) (version 1)" xfId="1042"/>
    <cellStyle name="差_2012年综合计划（库2012.10.19）" xfId="1043"/>
    <cellStyle name="差_2013年国省道和农村公路建设养护工程省投资补助计划表-粤交规(2013)473号-中信10亿元" xfId="1044"/>
    <cellStyle name="差_2013年省级固定资产投资危桥改造补助建议计划表(融资)" xfId="1045"/>
    <cellStyle name="差_530623_2006年县级财政报表附表" xfId="1046"/>
    <cellStyle name="差_530629_2006年县级财政报表附表" xfId="1047"/>
    <cellStyle name="差_5334_2006年迪庆县级财政报表附表" xfId="1048"/>
    <cellStyle name="差_7.1罗平县大学生“村官”统计季报表(7月修订，下发空表)" xfId="1049"/>
    <cellStyle name="差_7.1罗平县大学生“村官”统计季报表(7月修订，下发空表) 2" xfId="1050"/>
    <cellStyle name="差_7.1罗平县大学生“村官”统计季报表(7月修订，下发空表) 2_Book1" xfId="1051"/>
    <cellStyle name="差_7.1罗平县大学生“村官”统计季报表(7月修订，下发空表)_Book1" xfId="1052"/>
    <cellStyle name="差_Book1" xfId="1053"/>
    <cellStyle name="差_Book1 2" xfId="1054"/>
    <cellStyle name="差_Book1 2_Book1" xfId="1055"/>
    <cellStyle name="差_Book1_1" xfId="1056"/>
    <cellStyle name="差_Book1_1 2" xfId="1057"/>
    <cellStyle name="差_Book1_1 2_Book1" xfId="1058"/>
    <cellStyle name="差_Book1_1_Book1" xfId="1059"/>
    <cellStyle name="差_Book1_2" xfId="1060"/>
    <cellStyle name="差_Book1_2 2" xfId="1061"/>
    <cellStyle name="差_Book1_2_Book1" xfId="1062"/>
    <cellStyle name="差_Book1_Book1" xfId="1063"/>
    <cellStyle name="差_Book1_Book1 2" xfId="1064"/>
    <cellStyle name="差_Book1_Book1 2_Book1" xfId="1065"/>
    <cellStyle name="差_Book1_Book1_1" xfId="1066"/>
    <cellStyle name="差_Book1_Book1_Book1" xfId="1067"/>
    <cellStyle name="差_Book1_云南省建国前入党的老党员补贴有关情况统计表2010(1).01" xfId="1068"/>
    <cellStyle name="差_Book1_云南省建国前入党的老党员补贴有关情况统计表2010(1).01 2" xfId="1069"/>
    <cellStyle name="差_Book1_云南省建国前入党的老党员补贴有关情况统计表2010(1).01 2_Book1" xfId="1070"/>
    <cellStyle name="差_Book1_云南省建国前入党的老党员补贴有关情况统计表2010(1).01_Book1" xfId="1071"/>
    <cellStyle name="差_Book2" xfId="1072"/>
    <cellStyle name="差_M01-2(州市补助收入)" xfId="1073"/>
    <cellStyle name="差_M03" xfId="1074"/>
    <cellStyle name="差_StartUp" xfId="1075"/>
    <cellStyle name="差_表2：2013年国省道新改建工程" xfId="1076"/>
    <cellStyle name="差_表3：2013年国省道大修及改善" xfId="1077"/>
    <cellStyle name="差_不用软件计算9.1不考虑经费管理评价xl" xfId="1078"/>
    <cellStyle name="差_财政供养人员" xfId="1079"/>
    <cellStyle name="差_财政支出对上级的依赖程度" xfId="1080"/>
    <cellStyle name="差_城建部门" xfId="1081"/>
    <cellStyle name="差_地方配套按人均增幅控制8.30xl" xfId="1082"/>
    <cellStyle name="差_地方配套按人均增幅控制8.30一般预算平均增幅、人均可用财力平均增幅两次控制、社会治安系数调整、案件数调整xl" xfId="1083"/>
    <cellStyle name="差_地方配套按人均增幅控制8.31（调整结案率后）xl" xfId="1084"/>
    <cellStyle name="差_第五部分(才淼、饶永宏）" xfId="1085"/>
    <cellStyle name="差_第一部分：综合全" xfId="1086"/>
    <cellStyle name="差_附件1：2012年高速公路建设省级交通基本建设投资计划建议表" xfId="1087"/>
    <cellStyle name="差_附件1：2012年高速公路建设省级交通基本建设投资计划建议表 2" xfId="1088"/>
    <cellStyle name="差_附件10（水运工程）" xfId="1089"/>
    <cellStyle name="差_附件10（水运工程） 2" xfId="1090"/>
    <cellStyle name="差_附件10（水运工程） 2_Book1" xfId="1091"/>
    <cellStyle name="差_附件10（水运工程） 3" xfId="1092"/>
    <cellStyle name="差_附件10（水运工程） 3_Book1" xfId="1093"/>
    <cellStyle name="差_附件10（水运工程） 4" xfId="1094"/>
    <cellStyle name="差_附件10（水运工程） 4_Book1" xfId="1095"/>
    <cellStyle name="差_附件2：(S120)2012年国省道交通基本建设投资计划建议表" xfId="1096"/>
    <cellStyle name="差_附件2：(S120)2012年国省道交通基本建设投资计划建议表 2" xfId="1097"/>
    <cellStyle name="差_附件5：2012年县乡公路建设省投资补助计划表（黄色未报）" xfId="1098"/>
    <cellStyle name="差_高中教师人数（教育厅1.6日提供）" xfId="1099"/>
    <cellStyle name="差_汇总" xfId="1100"/>
    <cellStyle name="差_汇总-县级财政报表附表" xfId="1101"/>
    <cellStyle name="差_基础数据分析" xfId="1102"/>
    <cellStyle name="差_检验表" xfId="1103"/>
    <cellStyle name="差_检验表（调整后）" xfId="1104"/>
    <cellStyle name="差_奖励补助测算5.22测试" xfId="1105"/>
    <cellStyle name="差_奖励补助测算5.23新" xfId="1106"/>
    <cellStyle name="差_奖励补助测算5.24冯铸" xfId="1107"/>
    <cellStyle name="差_奖励补助测算7.23" xfId="1108"/>
    <cellStyle name="差_奖励补助测算7.25" xfId="1109"/>
    <cellStyle name="差_奖励补助测算7.25 (version 1) (version 1)" xfId="1110"/>
    <cellStyle name="差_教师绩效工资测算表（离退休按各地上报数测算）2009年1月1日" xfId="1111"/>
    <cellStyle name="差_教育厅提供义务教育及高中教师人数（2009年1月6日）" xfId="1112"/>
    <cellStyle name="差_历年教师人数" xfId="1113"/>
    <cellStyle name="差_丽江汇总" xfId="1114"/>
    <cellStyle name="差_三季度－表二" xfId="1115"/>
    <cellStyle name="差_上级下达计划或批复-2012年危桥改造（四座大桥）" xfId="1116"/>
    <cellStyle name="差_上级下达计划或批复-2012年危桥改造（四座大桥）_Book1" xfId="1117"/>
    <cellStyle name="差_卫生部门" xfId="1118"/>
    <cellStyle name="差_文体广播部门" xfId="1119"/>
    <cellStyle name="差_下半年禁毒办案经费分配2544.3万元" xfId="1120"/>
    <cellStyle name="差_下半年禁吸戒毒经费1000万元" xfId="1121"/>
    <cellStyle name="差_县级公安机关公用经费标准奖励测算方案（定稿）" xfId="1122"/>
    <cellStyle name="差_县级基础数据" xfId="1123"/>
    <cellStyle name="差_业务工作量指标" xfId="1124"/>
    <cellStyle name="差_义务教育阶段教职工人数（教育厅提供最终）" xfId="1125"/>
    <cellStyle name="差_云南农村义务教育统计表" xfId="1126"/>
    <cellStyle name="差_云南省2008年中小学教师人数统计表" xfId="1127"/>
    <cellStyle name="差_云南省2008年中小学教职工情况（教育厅提供20090101加工整理）" xfId="1128"/>
    <cellStyle name="差_云南省2008年转移支付测算——州市本级考核部分及政策性测算" xfId="1129"/>
    <cellStyle name="差_肇庆市2013年新建农村公路省投资补助计划表" xfId="1130"/>
    <cellStyle name="差_指标四" xfId="1131"/>
    <cellStyle name="差_指标五" xfId="1132"/>
    <cellStyle name="常规 10" xfId="1133"/>
    <cellStyle name="常规 10 3" xfId="1134"/>
    <cellStyle name="常规 11" xfId="1135"/>
    <cellStyle name="常规 11 2 3" xfId="1136"/>
    <cellStyle name="常规 12" xfId="1137"/>
    <cellStyle name="常规 13" xfId="1138"/>
    <cellStyle name="常规 14" xfId="1139"/>
    <cellStyle name="常规 15" xfId="1140"/>
    <cellStyle name="常规 15 2" xfId="1141"/>
    <cellStyle name="常规 15 3" xfId="1142"/>
    <cellStyle name="常规 15 4" xfId="1143"/>
    <cellStyle name="常规 16" xfId="1144"/>
    <cellStyle name="常规 17" xfId="1145"/>
    <cellStyle name="常规 18" xfId="1146"/>
    <cellStyle name="常规 19" xfId="1147"/>
    <cellStyle name="常规 2" xfId="1148"/>
    <cellStyle name="常规 2 2" xfId="1149"/>
    <cellStyle name="常规 2 2 2" xfId="1150"/>
    <cellStyle name="常规 2 2 3" xfId="1151"/>
    <cellStyle name="常规 2 2 4" xfId="1152"/>
    <cellStyle name="常规 2 2 5" xfId="1153"/>
    <cellStyle name="常规 2 2_Book1" xfId="1154"/>
    <cellStyle name="常规 2 3" xfId="1155"/>
    <cellStyle name="常规 2 3 2" xfId="1156"/>
    <cellStyle name="常规 2 3 2 2" xfId="1157"/>
    <cellStyle name="常规 2 3 2_Book1" xfId="1158"/>
    <cellStyle name="常规 2 3 3" xfId="1159"/>
    <cellStyle name="常规 2 3 4" xfId="1160"/>
    <cellStyle name="常规 2 3 5" xfId="1161"/>
    <cellStyle name="常规 2 3_Book1" xfId="1162"/>
    <cellStyle name="常规 2 4" xfId="1163"/>
    <cellStyle name="常规 2 5" xfId="1164"/>
    <cellStyle name="常规 2 6" xfId="1165"/>
    <cellStyle name="常规 2 7" xfId="1166"/>
    <cellStyle name="常规 2 8" xfId="1167"/>
    <cellStyle name="常规 2_2013年省级固定资产投资危桥改造补助建议计划表(融资)" xfId="1168"/>
    <cellStyle name="常规 20" xfId="1169"/>
    <cellStyle name="常规 21" xfId="1170"/>
    <cellStyle name="常规 22" xfId="1171"/>
    <cellStyle name="常规 23" xfId="1172"/>
    <cellStyle name="常规 24" xfId="1173"/>
    <cellStyle name="常规 25" xfId="1174"/>
    <cellStyle name="常规 26" xfId="1175"/>
    <cellStyle name="常规 27" xfId="1176"/>
    <cellStyle name="常规 28" xfId="1177"/>
    <cellStyle name="常规 29" xfId="1178"/>
    <cellStyle name="常规 3" xfId="1179"/>
    <cellStyle name="常规 3 2" xfId="1180"/>
    <cellStyle name="常规 3 3" xfId="1181"/>
    <cellStyle name="常规 3 4" xfId="1182"/>
    <cellStyle name="常规 3 5" xfId="1183"/>
    <cellStyle name="常规 3_2012年省级公路建设紧急融资表 (11)" xfId="1184"/>
    <cellStyle name="常规 30" xfId="1185"/>
    <cellStyle name="常规 31" xfId="1186"/>
    <cellStyle name="常规 32" xfId="1187"/>
    <cellStyle name="常规 33" xfId="1188"/>
    <cellStyle name="常规 34" xfId="1189"/>
    <cellStyle name="常规 35" xfId="1190"/>
    <cellStyle name="常规 36" xfId="1191"/>
    <cellStyle name="常规 37" xfId="1192"/>
    <cellStyle name="常规 38" xfId="1193"/>
    <cellStyle name="常规 39" xfId="1194"/>
    <cellStyle name="常规 4" xfId="1195"/>
    <cellStyle name="常规 4 2" xfId="1196"/>
    <cellStyle name="常规 4 3" xfId="1197"/>
    <cellStyle name="常规 4 4" xfId="1198"/>
    <cellStyle name="常规 4_Book1" xfId="1199"/>
    <cellStyle name="常规 40" xfId="1200"/>
    <cellStyle name="常规 41" xfId="1201"/>
    <cellStyle name="常规 42" xfId="1202"/>
    <cellStyle name="常规 43" xfId="1203"/>
    <cellStyle name="常规 44" xfId="1204"/>
    <cellStyle name="常规 45" xfId="1205"/>
    <cellStyle name="常规 46" xfId="1206"/>
    <cellStyle name="常规 47" xfId="1207"/>
    <cellStyle name="常规 48" xfId="1208"/>
    <cellStyle name="常规 49" xfId="1209"/>
    <cellStyle name="常规 5" xfId="1210"/>
    <cellStyle name="常规 5 2" xfId="1211"/>
    <cellStyle name="常规 5 3" xfId="1212"/>
    <cellStyle name="常规 5 4" xfId="1213"/>
    <cellStyle name="常规 5 5" xfId="1214"/>
    <cellStyle name="常规 5_Book1" xfId="1215"/>
    <cellStyle name="常规 50" xfId="1216"/>
    <cellStyle name="常规 51" xfId="1217"/>
    <cellStyle name="常规 52" xfId="1218"/>
    <cellStyle name="常规 53" xfId="1219"/>
    <cellStyle name="常规 54" xfId="1220"/>
    <cellStyle name="常规 55" xfId="1221"/>
    <cellStyle name="常规 56" xfId="1222"/>
    <cellStyle name="常规 57" xfId="1223"/>
    <cellStyle name="常规 58" xfId="1224"/>
    <cellStyle name="常规 59" xfId="1225"/>
    <cellStyle name="常规 6" xfId="1226"/>
    <cellStyle name="常规 6 2" xfId="1227"/>
    <cellStyle name="常规 6 2 2" xfId="1228"/>
    <cellStyle name="常规 6 2 3" xfId="1229"/>
    <cellStyle name="常规 6 2_Book1" xfId="1230"/>
    <cellStyle name="常规 6 3" xfId="1231"/>
    <cellStyle name="常规 6 4" xfId="1232"/>
    <cellStyle name="常规 6 5" xfId="1233"/>
    <cellStyle name="常规 6 6" xfId="1234"/>
    <cellStyle name="常规 6_2012年省级公路建设紧急融资表 (11)" xfId="1235"/>
    <cellStyle name="常规 60" xfId="1236"/>
    <cellStyle name="常规 61" xfId="1237"/>
    <cellStyle name="常规 62" xfId="1238"/>
    <cellStyle name="常规 63" xfId="1239"/>
    <cellStyle name="常规 64" xfId="1240"/>
    <cellStyle name="常规 65" xfId="1241"/>
    <cellStyle name="常规 66" xfId="1242"/>
    <cellStyle name="常规 7" xfId="1243"/>
    <cellStyle name="常规 7 11_2011年立项计划-厅发来" xfId="1244"/>
    <cellStyle name="常规 7_Book1" xfId="1245"/>
    <cellStyle name="常规 8" xfId="1246"/>
    <cellStyle name="常规 9" xfId="1247"/>
    <cellStyle name="常规_2012_5" xfId="1248"/>
    <cellStyle name="常规_Sheet1" xfId="1249"/>
    <cellStyle name="常规_Sheet1_1" xfId="1250"/>
    <cellStyle name="常规_Sheet1_10" xfId="1251"/>
    <cellStyle name="常规_Sheet1_11" xfId="1252"/>
    <cellStyle name="常规_Sheet1_12" xfId="1253"/>
    <cellStyle name="常规_Sheet1_13" xfId="1254"/>
    <cellStyle name="常规_Sheet1_2" xfId="1255"/>
    <cellStyle name="常规_Sheet1_21" xfId="1256"/>
    <cellStyle name="常规_Sheet1_26" xfId="1257"/>
    <cellStyle name="常规_Sheet1_3" xfId="1258"/>
    <cellStyle name="常规_Sheet1_4" xfId="1259"/>
    <cellStyle name="常规_Sheet1_5" xfId="1260"/>
    <cellStyle name="常规_Sheet1_6" xfId="1261"/>
    <cellStyle name="常规_Sheet1_7" xfId="1262"/>
    <cellStyle name="常规_Sheet1_8" xfId="1263"/>
    <cellStyle name="常规_Sheet1_9" xfId="1264"/>
    <cellStyle name="常规_Sheet2" xfId="1265"/>
    <cellStyle name="常规_扶贫公路附件1_4" xfId="1266"/>
    <cellStyle name="常规_附件2-3：2012年扶贫公路投资计划表" xfId="1267"/>
    <cellStyle name="常规_乐昌市历年农村公路硬底化项目明细表_8" xfId="1268"/>
    <cellStyle name="常规_通达工程西部计划2003-11-20" xfId="1269"/>
    <cellStyle name="常规_县乡公路建设_1" xfId="1270"/>
    <cellStyle name="常规_云安县各镇计划项目拨款情况表" xfId="1271"/>
    <cellStyle name="Hyperlink" xfId="1272"/>
    <cellStyle name="分级显示行_1_13区汇总" xfId="1273"/>
    <cellStyle name="分级显示列_1_Book1" xfId="1274"/>
    <cellStyle name="归盒啦_95" xfId="1275"/>
    <cellStyle name="好" xfId="1276"/>
    <cellStyle name="好 10" xfId="1277"/>
    <cellStyle name="好 11" xfId="1278"/>
    <cellStyle name="好 12" xfId="1279"/>
    <cellStyle name="好 13" xfId="1280"/>
    <cellStyle name="好 14" xfId="1281"/>
    <cellStyle name="好 15" xfId="1282"/>
    <cellStyle name="好 16" xfId="1283"/>
    <cellStyle name="好 17" xfId="1284"/>
    <cellStyle name="好 18" xfId="1285"/>
    <cellStyle name="好 19" xfId="1286"/>
    <cellStyle name="好 2" xfId="1287"/>
    <cellStyle name="好 20" xfId="1288"/>
    <cellStyle name="好 21" xfId="1289"/>
    <cellStyle name="好 22" xfId="1290"/>
    <cellStyle name="好 23" xfId="1291"/>
    <cellStyle name="好 24" xfId="1292"/>
    <cellStyle name="好 25" xfId="1293"/>
    <cellStyle name="好 26" xfId="1294"/>
    <cellStyle name="好 27" xfId="1295"/>
    <cellStyle name="好 28" xfId="1296"/>
    <cellStyle name="好 29" xfId="1297"/>
    <cellStyle name="好 3" xfId="1298"/>
    <cellStyle name="好 30" xfId="1299"/>
    <cellStyle name="好 31" xfId="1300"/>
    <cellStyle name="好 32" xfId="1301"/>
    <cellStyle name="好 33" xfId="1302"/>
    <cellStyle name="好 34" xfId="1303"/>
    <cellStyle name="好 4" xfId="1304"/>
    <cellStyle name="好 5" xfId="1305"/>
    <cellStyle name="好 6" xfId="1306"/>
    <cellStyle name="好 7" xfId="1307"/>
    <cellStyle name="好 8" xfId="1308"/>
    <cellStyle name="好 9" xfId="1309"/>
    <cellStyle name="好_~4190974" xfId="1310"/>
    <cellStyle name="好_~5676413" xfId="1311"/>
    <cellStyle name="好_00省级(打印)" xfId="1312"/>
    <cellStyle name="好_00省级(定稿)" xfId="1313"/>
    <cellStyle name="好_03昭通" xfId="1314"/>
    <cellStyle name="好_0502通海县" xfId="1315"/>
    <cellStyle name="好_05玉溪" xfId="1316"/>
    <cellStyle name="好_0605石屏县" xfId="1317"/>
    <cellStyle name="好_1003牟定县" xfId="1318"/>
    <cellStyle name="好_1110洱源县" xfId="1319"/>
    <cellStyle name="好_11大理" xfId="1320"/>
    <cellStyle name="好_2、土地面积、人口、粮食产量基本情况" xfId="1321"/>
    <cellStyle name="好_2006年分析表" xfId="1322"/>
    <cellStyle name="好_2006年基础数据" xfId="1323"/>
    <cellStyle name="好_2006年全省财力计算表（中央、决算）" xfId="1324"/>
    <cellStyle name="好_2006年水利统计指标统计表" xfId="1325"/>
    <cellStyle name="好_2006年在职人员情况" xfId="1326"/>
    <cellStyle name="好_2007年检察院案件数" xfId="1327"/>
    <cellStyle name="好_2007年可用财力" xfId="1328"/>
    <cellStyle name="好_2007年人员分部门统计表" xfId="1329"/>
    <cellStyle name="好_2007年政法部门业务指标" xfId="1330"/>
    <cellStyle name="好_2008年县级公安保障标准落实奖励经费分配测算" xfId="1331"/>
    <cellStyle name="好_2008云南省分县市中小学教职工统计表（教育厅提供）" xfId="1332"/>
    <cellStyle name="好_2009年一般性转移支付标准工资" xfId="1333"/>
    <cellStyle name="好_2009年一般性转移支付标准工资_~4190974" xfId="1334"/>
    <cellStyle name="好_2009年一般性转移支付标准工资_~5676413" xfId="1335"/>
    <cellStyle name="好_2009年一般性转移支付标准工资_不用软件计算9.1不考虑经费管理评价xl" xfId="1336"/>
    <cellStyle name="好_2009年一般性转移支付标准工资_地方配套按人均增幅控制8.30xl" xfId="1337"/>
    <cellStyle name="好_2009年一般性转移支付标准工资_地方配套按人均增幅控制8.30一般预算平均增幅、人均可用财力平均增幅两次控制、社会治安系数调整、案件数调整xl" xfId="1338"/>
    <cellStyle name="好_2009年一般性转移支付标准工资_地方配套按人均增幅控制8.31（调整结案率后）xl" xfId="1339"/>
    <cellStyle name="好_2009年一般性转移支付标准工资_奖励补助测算5.22测试" xfId="1340"/>
    <cellStyle name="好_2009年一般性转移支付标准工资_奖励补助测算5.23新" xfId="1341"/>
    <cellStyle name="好_2009年一般性转移支付标准工资_奖励补助测算5.24冯铸" xfId="1342"/>
    <cellStyle name="好_2009年一般性转移支付标准工资_奖励补助测算7.23" xfId="1343"/>
    <cellStyle name="好_2009年一般性转移支付标准工资_奖励补助测算7.25" xfId="1344"/>
    <cellStyle name="好_2009年一般性转移支付标准工资_奖励补助测算7.25 (version 1) (version 1)" xfId="1345"/>
    <cellStyle name="好_2012年综合计划（库2012.10.19）" xfId="1346"/>
    <cellStyle name="好_2013年国省道和农村公路建设养护工程省投资补助计划表-粤交规(2013)473号-中信10亿元" xfId="1347"/>
    <cellStyle name="好_2013年省级固定资产投资危桥改造补助建议计划表(融资)" xfId="1348"/>
    <cellStyle name="好_530623_2006年县级财政报表附表" xfId="1349"/>
    <cellStyle name="好_530629_2006年县级财政报表附表" xfId="1350"/>
    <cellStyle name="好_5334_2006年迪庆县级财政报表附表" xfId="1351"/>
    <cellStyle name="好_7.1罗平县大学生“村官”统计季报表(7月修订，下发空表)" xfId="1352"/>
    <cellStyle name="好_7.1罗平县大学生“村官”统计季报表(7月修订，下发空表) 2" xfId="1353"/>
    <cellStyle name="好_7.1罗平县大学生“村官”统计季报表(7月修订，下发空表) 2_Book1" xfId="1354"/>
    <cellStyle name="好_7.1罗平县大学生“村官”统计季报表(7月修订，下发空表)_Book1" xfId="1355"/>
    <cellStyle name="好_Book1" xfId="1356"/>
    <cellStyle name="好_Book1 2" xfId="1357"/>
    <cellStyle name="好_Book1 2_Book1" xfId="1358"/>
    <cellStyle name="好_Book1_1" xfId="1359"/>
    <cellStyle name="好_Book1_1 2" xfId="1360"/>
    <cellStyle name="好_Book1_1 2_Book1" xfId="1361"/>
    <cellStyle name="好_Book1_1_Book1" xfId="1362"/>
    <cellStyle name="好_Book1_2" xfId="1363"/>
    <cellStyle name="好_Book1_2 2" xfId="1364"/>
    <cellStyle name="好_Book1_2_Book1" xfId="1365"/>
    <cellStyle name="好_Book1_Book1" xfId="1366"/>
    <cellStyle name="好_Book1_Book1 2" xfId="1367"/>
    <cellStyle name="好_Book1_Book1 2_Book1" xfId="1368"/>
    <cellStyle name="好_Book1_Book1_1" xfId="1369"/>
    <cellStyle name="好_Book1_Book1_Book1" xfId="1370"/>
    <cellStyle name="好_Book1_云南省建国前入党的老党员补贴有关情况统计表2010(1).01" xfId="1371"/>
    <cellStyle name="好_Book1_云南省建国前入党的老党员补贴有关情况统计表2010(1).01 2" xfId="1372"/>
    <cellStyle name="好_Book1_云南省建国前入党的老党员补贴有关情况统计表2010(1).01 2_Book1" xfId="1373"/>
    <cellStyle name="好_Book1_云南省建国前入党的老党员补贴有关情况统计表2010(1).01_Book1" xfId="1374"/>
    <cellStyle name="好_Book2" xfId="1375"/>
    <cellStyle name="好_M01-2(州市补助收入)" xfId="1376"/>
    <cellStyle name="好_M03" xfId="1377"/>
    <cellStyle name="好_StartUp" xfId="1378"/>
    <cellStyle name="好_表2：2013年国省道新改建工程" xfId="1379"/>
    <cellStyle name="好_表3：2013年国省道大修及改善" xfId="1380"/>
    <cellStyle name="好_不用软件计算9.1不考虑经费管理评价xl" xfId="1381"/>
    <cellStyle name="好_财政供养人员" xfId="1382"/>
    <cellStyle name="好_财政支出对上级的依赖程度" xfId="1383"/>
    <cellStyle name="好_城建部门" xfId="1384"/>
    <cellStyle name="好_地方配套按人均增幅控制8.30xl" xfId="1385"/>
    <cellStyle name="好_地方配套按人均增幅控制8.30一般预算平均增幅、人均可用财力平均增幅两次控制、社会治安系数调整、案件数调整xl" xfId="1386"/>
    <cellStyle name="好_地方配套按人均增幅控制8.31（调整结案率后）xl" xfId="1387"/>
    <cellStyle name="好_第五部分(才淼、饶永宏）" xfId="1388"/>
    <cellStyle name="好_第一部分：综合全" xfId="1389"/>
    <cellStyle name="好_附件1：2012年高速公路建设省级交通基本建设投资计划建议表" xfId="1390"/>
    <cellStyle name="好_附件1：2012年高速公路建设省级交通基本建设投资计划建议表 2" xfId="1391"/>
    <cellStyle name="好_附件10（水运工程）" xfId="1392"/>
    <cellStyle name="好_附件10（水运工程） 2" xfId="1393"/>
    <cellStyle name="好_附件10（水运工程） 2_Book1" xfId="1394"/>
    <cellStyle name="好_附件10（水运工程） 3" xfId="1395"/>
    <cellStyle name="好_附件10（水运工程） 3_Book1" xfId="1396"/>
    <cellStyle name="好_附件10（水运工程） 4" xfId="1397"/>
    <cellStyle name="好_附件10（水运工程） 4_Book1" xfId="1398"/>
    <cellStyle name="好_附件2：(S120)2012年国省道交通基本建设投资计划建议表" xfId="1399"/>
    <cellStyle name="好_附件2：(S120)2012年国省道交通基本建设投资计划建议表 2" xfId="1400"/>
    <cellStyle name="好_附件5：2012年县乡公路建设省投资补助计划表（黄色未报）" xfId="1401"/>
    <cellStyle name="好_高中教师人数（教育厅1.6日提供）" xfId="1402"/>
    <cellStyle name="好_汇总" xfId="1403"/>
    <cellStyle name="好_汇总-县级财政报表附表" xfId="1404"/>
    <cellStyle name="好_基础数据分析" xfId="1405"/>
    <cellStyle name="好_检验表" xfId="1406"/>
    <cellStyle name="好_检验表（调整后）" xfId="1407"/>
    <cellStyle name="好_奖励补助测算5.22测试" xfId="1408"/>
    <cellStyle name="好_奖励补助测算5.23新" xfId="1409"/>
    <cellStyle name="好_奖励补助测算5.24冯铸" xfId="1410"/>
    <cellStyle name="好_奖励补助测算7.23" xfId="1411"/>
    <cellStyle name="好_奖励补助测算7.25" xfId="1412"/>
    <cellStyle name="好_奖励补助测算7.25 (version 1) (version 1)" xfId="1413"/>
    <cellStyle name="好_教师绩效工资测算表（离退休按各地上报数测算）2009年1月1日" xfId="1414"/>
    <cellStyle name="好_教育厅提供义务教育及高中教师人数（2009年1月6日）" xfId="1415"/>
    <cellStyle name="好_历年教师人数" xfId="1416"/>
    <cellStyle name="好_丽江汇总" xfId="1417"/>
    <cellStyle name="好_三季度－表二" xfId="1418"/>
    <cellStyle name="好_上级下达计划或批复-2012年危桥改造（四座大桥）" xfId="1419"/>
    <cellStyle name="好_上级下达计划或批复-2012年危桥改造（四座大桥）_Book1" xfId="1420"/>
    <cellStyle name="好_卫生部门" xfId="1421"/>
    <cellStyle name="好_文体广播部门" xfId="1422"/>
    <cellStyle name="好_下半年禁毒办案经费分配2544.3万元" xfId="1423"/>
    <cellStyle name="好_下半年禁吸戒毒经费1000万元" xfId="1424"/>
    <cellStyle name="好_县级公安机关公用经费标准奖励测算方案（定稿）" xfId="1425"/>
    <cellStyle name="好_县级基础数据" xfId="1426"/>
    <cellStyle name="好_业务工作量指标" xfId="1427"/>
    <cellStyle name="好_义务教育阶段教职工人数（教育厅提供最终）" xfId="1428"/>
    <cellStyle name="好_云南农村义务教育统计表" xfId="1429"/>
    <cellStyle name="好_云南省2008年中小学教师人数统计表" xfId="1430"/>
    <cellStyle name="好_云南省2008年中小学教职工情况（教育厅提供20090101加工整理）" xfId="1431"/>
    <cellStyle name="好_云南省2008年转移支付测算——州市本级考核部分及政策性测算" xfId="1432"/>
    <cellStyle name="好_肇庆市2013年新建农村公路省投资补助计划表" xfId="1433"/>
    <cellStyle name="好_指标四" xfId="1434"/>
    <cellStyle name="好_指标五" xfId="1435"/>
    <cellStyle name="后继超链接" xfId="1436"/>
    <cellStyle name="汇总" xfId="1437"/>
    <cellStyle name="汇总 10" xfId="1438"/>
    <cellStyle name="汇总 11" xfId="1439"/>
    <cellStyle name="汇总 12" xfId="1440"/>
    <cellStyle name="汇总 13" xfId="1441"/>
    <cellStyle name="汇总 14" xfId="1442"/>
    <cellStyle name="汇总 15" xfId="1443"/>
    <cellStyle name="汇总 16" xfId="1444"/>
    <cellStyle name="汇总 17" xfId="1445"/>
    <cellStyle name="汇总 18" xfId="1446"/>
    <cellStyle name="汇总 19" xfId="1447"/>
    <cellStyle name="汇总 2" xfId="1448"/>
    <cellStyle name="汇总 20" xfId="1449"/>
    <cellStyle name="汇总 21" xfId="1450"/>
    <cellStyle name="汇总 22" xfId="1451"/>
    <cellStyle name="汇总 23" xfId="1452"/>
    <cellStyle name="汇总 24" xfId="1453"/>
    <cellStyle name="汇总 25" xfId="1454"/>
    <cellStyle name="汇总 26" xfId="1455"/>
    <cellStyle name="汇总 27" xfId="1456"/>
    <cellStyle name="汇总 28" xfId="1457"/>
    <cellStyle name="汇总 29" xfId="1458"/>
    <cellStyle name="汇总 3" xfId="1459"/>
    <cellStyle name="汇总 30" xfId="1460"/>
    <cellStyle name="汇总 31" xfId="1461"/>
    <cellStyle name="汇总 32" xfId="1462"/>
    <cellStyle name="汇总 33" xfId="1463"/>
    <cellStyle name="汇总 34" xfId="1464"/>
    <cellStyle name="汇总 4" xfId="1465"/>
    <cellStyle name="汇总 5" xfId="1466"/>
    <cellStyle name="汇总 6" xfId="1467"/>
    <cellStyle name="汇总 7" xfId="1468"/>
    <cellStyle name="汇总 8" xfId="1469"/>
    <cellStyle name="汇总 9" xfId="1470"/>
    <cellStyle name="Currency" xfId="1471"/>
    <cellStyle name="Currency [0]" xfId="1472"/>
    <cellStyle name="计算" xfId="1473"/>
    <cellStyle name="计算 10" xfId="1474"/>
    <cellStyle name="计算 11" xfId="1475"/>
    <cellStyle name="计算 12" xfId="1476"/>
    <cellStyle name="计算 13" xfId="1477"/>
    <cellStyle name="计算 14" xfId="1478"/>
    <cellStyle name="计算 15" xfId="1479"/>
    <cellStyle name="计算 16" xfId="1480"/>
    <cellStyle name="计算 17" xfId="1481"/>
    <cellStyle name="计算 18" xfId="1482"/>
    <cellStyle name="计算 19" xfId="1483"/>
    <cellStyle name="计算 2" xfId="1484"/>
    <cellStyle name="计算 20" xfId="1485"/>
    <cellStyle name="计算 21" xfId="1486"/>
    <cellStyle name="计算 22" xfId="1487"/>
    <cellStyle name="计算 23" xfId="1488"/>
    <cellStyle name="计算 24" xfId="1489"/>
    <cellStyle name="计算 25" xfId="1490"/>
    <cellStyle name="计算 26" xfId="1491"/>
    <cellStyle name="计算 27" xfId="1492"/>
    <cellStyle name="计算 28" xfId="1493"/>
    <cellStyle name="计算 29" xfId="1494"/>
    <cellStyle name="计算 3" xfId="1495"/>
    <cellStyle name="计算 30" xfId="1496"/>
    <cellStyle name="计算 31" xfId="1497"/>
    <cellStyle name="计算 32" xfId="1498"/>
    <cellStyle name="计算 33" xfId="1499"/>
    <cellStyle name="计算 34" xfId="1500"/>
    <cellStyle name="计算 4" xfId="1501"/>
    <cellStyle name="计算 5" xfId="1502"/>
    <cellStyle name="计算 6" xfId="1503"/>
    <cellStyle name="计算 7" xfId="1504"/>
    <cellStyle name="计算 8" xfId="1505"/>
    <cellStyle name="计算 9" xfId="1506"/>
    <cellStyle name="检查单元格" xfId="1507"/>
    <cellStyle name="检查单元格 10" xfId="1508"/>
    <cellStyle name="检查单元格 11" xfId="1509"/>
    <cellStyle name="检查单元格 12" xfId="1510"/>
    <cellStyle name="检查单元格 13" xfId="1511"/>
    <cellStyle name="检查单元格 14" xfId="1512"/>
    <cellStyle name="检查单元格 15" xfId="1513"/>
    <cellStyle name="检查单元格 16" xfId="1514"/>
    <cellStyle name="检查单元格 17" xfId="1515"/>
    <cellStyle name="检查单元格 18" xfId="1516"/>
    <cellStyle name="检查单元格 19" xfId="1517"/>
    <cellStyle name="检查单元格 2" xfId="1518"/>
    <cellStyle name="检查单元格 20" xfId="1519"/>
    <cellStyle name="检查单元格 21" xfId="1520"/>
    <cellStyle name="检查单元格 22" xfId="1521"/>
    <cellStyle name="检查单元格 23" xfId="1522"/>
    <cellStyle name="检查单元格 24" xfId="1523"/>
    <cellStyle name="检查单元格 25" xfId="1524"/>
    <cellStyle name="检查单元格 26" xfId="1525"/>
    <cellStyle name="检查单元格 27" xfId="1526"/>
    <cellStyle name="检查单元格 28" xfId="1527"/>
    <cellStyle name="检查单元格 29" xfId="1528"/>
    <cellStyle name="检查单元格 3" xfId="1529"/>
    <cellStyle name="检查单元格 30" xfId="1530"/>
    <cellStyle name="检查单元格 31" xfId="1531"/>
    <cellStyle name="检查单元格 32" xfId="1532"/>
    <cellStyle name="检查单元格 33" xfId="1533"/>
    <cellStyle name="检查单元格 34" xfId="1534"/>
    <cellStyle name="检查单元格 4" xfId="1535"/>
    <cellStyle name="检查单元格 5" xfId="1536"/>
    <cellStyle name="检查单元格 6" xfId="1537"/>
    <cellStyle name="检查单元格 7" xfId="1538"/>
    <cellStyle name="检查单元格 8" xfId="1539"/>
    <cellStyle name="检查单元格 9" xfId="1540"/>
    <cellStyle name="解释性文本" xfId="1541"/>
    <cellStyle name="解释性文本 10" xfId="1542"/>
    <cellStyle name="解释性文本 11" xfId="1543"/>
    <cellStyle name="解释性文本 12" xfId="1544"/>
    <cellStyle name="解释性文本 13" xfId="1545"/>
    <cellStyle name="解释性文本 14" xfId="1546"/>
    <cellStyle name="解释性文本 15" xfId="1547"/>
    <cellStyle name="解释性文本 16" xfId="1548"/>
    <cellStyle name="解释性文本 17" xfId="1549"/>
    <cellStyle name="解释性文本 18" xfId="1550"/>
    <cellStyle name="解释性文本 19" xfId="1551"/>
    <cellStyle name="解释性文本 2" xfId="1552"/>
    <cellStyle name="解释性文本 20" xfId="1553"/>
    <cellStyle name="解释性文本 21" xfId="1554"/>
    <cellStyle name="解释性文本 22" xfId="1555"/>
    <cellStyle name="解释性文本 23" xfId="1556"/>
    <cellStyle name="解释性文本 24" xfId="1557"/>
    <cellStyle name="解释性文本 25" xfId="1558"/>
    <cellStyle name="解释性文本 26" xfId="1559"/>
    <cellStyle name="解释性文本 27" xfId="1560"/>
    <cellStyle name="解释性文本 28" xfId="1561"/>
    <cellStyle name="解释性文本 29" xfId="1562"/>
    <cellStyle name="解释性文本 3" xfId="1563"/>
    <cellStyle name="解释性文本 30" xfId="1564"/>
    <cellStyle name="解释性文本 31" xfId="1565"/>
    <cellStyle name="解释性文本 32" xfId="1566"/>
    <cellStyle name="解释性文本 33" xfId="1567"/>
    <cellStyle name="解释性文本 34" xfId="1568"/>
    <cellStyle name="解释性文本 4" xfId="1569"/>
    <cellStyle name="解释性文本 5" xfId="1570"/>
    <cellStyle name="解释性文本 6" xfId="1571"/>
    <cellStyle name="解释性文本 7" xfId="1572"/>
    <cellStyle name="解释性文本 8" xfId="1573"/>
    <cellStyle name="解释性文本 9" xfId="1574"/>
    <cellStyle name="借出原因" xfId="1575"/>
    <cellStyle name="警告文本" xfId="1576"/>
    <cellStyle name="警告文本 10" xfId="1577"/>
    <cellStyle name="警告文本 11" xfId="1578"/>
    <cellStyle name="警告文本 12" xfId="1579"/>
    <cellStyle name="警告文本 13" xfId="1580"/>
    <cellStyle name="警告文本 14" xfId="1581"/>
    <cellStyle name="警告文本 15" xfId="1582"/>
    <cellStyle name="警告文本 16" xfId="1583"/>
    <cellStyle name="警告文本 17" xfId="1584"/>
    <cellStyle name="警告文本 18" xfId="1585"/>
    <cellStyle name="警告文本 19" xfId="1586"/>
    <cellStyle name="警告文本 2" xfId="1587"/>
    <cellStyle name="警告文本 20" xfId="1588"/>
    <cellStyle name="警告文本 21" xfId="1589"/>
    <cellStyle name="警告文本 22" xfId="1590"/>
    <cellStyle name="警告文本 23" xfId="1591"/>
    <cellStyle name="警告文本 24" xfId="1592"/>
    <cellStyle name="警告文本 25" xfId="1593"/>
    <cellStyle name="警告文本 26" xfId="1594"/>
    <cellStyle name="警告文本 27" xfId="1595"/>
    <cellStyle name="警告文本 28" xfId="1596"/>
    <cellStyle name="警告文本 29" xfId="1597"/>
    <cellStyle name="警告文本 3" xfId="1598"/>
    <cellStyle name="警告文本 30" xfId="1599"/>
    <cellStyle name="警告文本 31" xfId="1600"/>
    <cellStyle name="警告文本 32" xfId="1601"/>
    <cellStyle name="警告文本 33" xfId="1602"/>
    <cellStyle name="警告文本 34" xfId="1603"/>
    <cellStyle name="警告文本 4" xfId="1604"/>
    <cellStyle name="警告文本 5" xfId="1605"/>
    <cellStyle name="警告文本 6" xfId="1606"/>
    <cellStyle name="警告文本 7" xfId="1607"/>
    <cellStyle name="警告文本 8" xfId="1608"/>
    <cellStyle name="警告文本 9" xfId="1609"/>
    <cellStyle name="链接单元格" xfId="1610"/>
    <cellStyle name="链接单元格 10" xfId="1611"/>
    <cellStyle name="链接单元格 11" xfId="1612"/>
    <cellStyle name="链接单元格 12" xfId="1613"/>
    <cellStyle name="链接单元格 13" xfId="1614"/>
    <cellStyle name="链接单元格 14" xfId="1615"/>
    <cellStyle name="链接单元格 15" xfId="1616"/>
    <cellStyle name="链接单元格 16" xfId="1617"/>
    <cellStyle name="链接单元格 17" xfId="1618"/>
    <cellStyle name="链接单元格 18" xfId="1619"/>
    <cellStyle name="链接单元格 19" xfId="1620"/>
    <cellStyle name="链接单元格 2" xfId="1621"/>
    <cellStyle name="链接单元格 20" xfId="1622"/>
    <cellStyle name="链接单元格 21" xfId="1623"/>
    <cellStyle name="链接单元格 22" xfId="1624"/>
    <cellStyle name="链接单元格 23" xfId="1625"/>
    <cellStyle name="链接单元格 24" xfId="1626"/>
    <cellStyle name="链接单元格 25" xfId="1627"/>
    <cellStyle name="链接单元格 26" xfId="1628"/>
    <cellStyle name="链接单元格 27" xfId="1629"/>
    <cellStyle name="链接单元格 28" xfId="1630"/>
    <cellStyle name="链接单元格 29" xfId="1631"/>
    <cellStyle name="链接单元格 3" xfId="1632"/>
    <cellStyle name="链接单元格 30" xfId="1633"/>
    <cellStyle name="链接单元格 31" xfId="1634"/>
    <cellStyle name="链接单元格 32" xfId="1635"/>
    <cellStyle name="链接单元格 33" xfId="1636"/>
    <cellStyle name="链接单元格 34" xfId="1637"/>
    <cellStyle name="链接单元格 4" xfId="1638"/>
    <cellStyle name="链接单元格 5" xfId="1639"/>
    <cellStyle name="链接单元格 6" xfId="1640"/>
    <cellStyle name="链接单元格 7" xfId="1641"/>
    <cellStyle name="链接单元格 8" xfId="1642"/>
    <cellStyle name="链接单元格 9" xfId="1643"/>
    <cellStyle name="霓付 [0]_ +Foil &amp; -FOIL &amp; PAPER" xfId="1644"/>
    <cellStyle name="霓付_ +Foil &amp; -FOIL &amp; PAPER" xfId="1645"/>
    <cellStyle name="烹拳 [0]_ +Foil &amp; -FOIL &amp; PAPER" xfId="1646"/>
    <cellStyle name="烹拳_ +Foil &amp; -FOIL &amp; PAPER" xfId="1647"/>
    <cellStyle name="普通_ 白土" xfId="1648"/>
    <cellStyle name="千分位[0]_ 白土" xfId="1649"/>
    <cellStyle name="千分位_ 白土" xfId="1650"/>
    <cellStyle name="千位[0]_ 方正PC" xfId="1651"/>
    <cellStyle name="千位_ 方正PC" xfId="1652"/>
    <cellStyle name="Comma" xfId="1653"/>
    <cellStyle name="千位分隔 2" xfId="1654"/>
    <cellStyle name="千位分隔 3" xfId="1655"/>
    <cellStyle name="Comma [0]" xfId="1656"/>
    <cellStyle name="千位分隔[0] 2" xfId="1657"/>
    <cellStyle name="钎霖_4岿角利" xfId="1658"/>
    <cellStyle name="强调 1" xfId="1659"/>
    <cellStyle name="强调 2" xfId="1660"/>
    <cellStyle name="强调 3" xfId="1661"/>
    <cellStyle name="强调文字颜色 1" xfId="1662"/>
    <cellStyle name="强调文字颜色 1 10" xfId="1663"/>
    <cellStyle name="强调文字颜色 1 11" xfId="1664"/>
    <cellStyle name="强调文字颜色 1 12" xfId="1665"/>
    <cellStyle name="强调文字颜色 1 13" xfId="1666"/>
    <cellStyle name="强调文字颜色 1 14" xfId="1667"/>
    <cellStyle name="强调文字颜色 1 15" xfId="1668"/>
    <cellStyle name="强调文字颜色 1 16" xfId="1669"/>
    <cellStyle name="强调文字颜色 1 17" xfId="1670"/>
    <cellStyle name="强调文字颜色 1 18" xfId="1671"/>
    <cellStyle name="强调文字颜色 1 19" xfId="1672"/>
    <cellStyle name="强调文字颜色 1 2" xfId="1673"/>
    <cellStyle name="强调文字颜色 1 20" xfId="1674"/>
    <cellStyle name="强调文字颜色 1 21" xfId="1675"/>
    <cellStyle name="强调文字颜色 1 22" xfId="1676"/>
    <cellStyle name="强调文字颜色 1 23" xfId="1677"/>
    <cellStyle name="强调文字颜色 1 24" xfId="1678"/>
    <cellStyle name="强调文字颜色 1 25" xfId="1679"/>
    <cellStyle name="强调文字颜色 1 26" xfId="1680"/>
    <cellStyle name="强调文字颜色 1 27" xfId="1681"/>
    <cellStyle name="强调文字颜色 1 28" xfId="1682"/>
    <cellStyle name="强调文字颜色 1 29" xfId="1683"/>
    <cellStyle name="强调文字颜色 1 3" xfId="1684"/>
    <cellStyle name="强调文字颜色 1 30" xfId="1685"/>
    <cellStyle name="强调文字颜色 1 31" xfId="1686"/>
    <cellStyle name="强调文字颜色 1 32" xfId="1687"/>
    <cellStyle name="强调文字颜色 1 33" xfId="1688"/>
    <cellStyle name="强调文字颜色 1 34" xfId="1689"/>
    <cellStyle name="强调文字颜色 1 4" xfId="1690"/>
    <cellStyle name="强调文字颜色 1 5" xfId="1691"/>
    <cellStyle name="强调文字颜色 1 6" xfId="1692"/>
    <cellStyle name="强调文字颜色 1 7" xfId="1693"/>
    <cellStyle name="强调文字颜色 1 8" xfId="1694"/>
    <cellStyle name="强调文字颜色 1 9" xfId="1695"/>
    <cellStyle name="强调文字颜色 2" xfId="1696"/>
    <cellStyle name="强调文字颜色 2 10" xfId="1697"/>
    <cellStyle name="强调文字颜色 2 11" xfId="1698"/>
    <cellStyle name="强调文字颜色 2 12" xfId="1699"/>
    <cellStyle name="强调文字颜色 2 13" xfId="1700"/>
    <cellStyle name="强调文字颜色 2 14" xfId="1701"/>
    <cellStyle name="强调文字颜色 2 15" xfId="1702"/>
    <cellStyle name="强调文字颜色 2 16" xfId="1703"/>
    <cellStyle name="强调文字颜色 2 17" xfId="1704"/>
    <cellStyle name="强调文字颜色 2 18" xfId="1705"/>
    <cellStyle name="强调文字颜色 2 19" xfId="1706"/>
    <cellStyle name="强调文字颜色 2 2" xfId="1707"/>
    <cellStyle name="强调文字颜色 2 20" xfId="1708"/>
    <cellStyle name="强调文字颜色 2 21" xfId="1709"/>
    <cellStyle name="强调文字颜色 2 22" xfId="1710"/>
    <cellStyle name="强调文字颜色 2 23" xfId="1711"/>
    <cellStyle name="强调文字颜色 2 24" xfId="1712"/>
    <cellStyle name="强调文字颜色 2 25" xfId="1713"/>
    <cellStyle name="强调文字颜色 2 26" xfId="1714"/>
    <cellStyle name="强调文字颜色 2 27" xfId="1715"/>
    <cellStyle name="强调文字颜色 2 28" xfId="1716"/>
    <cellStyle name="强调文字颜色 2 29" xfId="1717"/>
    <cellStyle name="强调文字颜色 2 3" xfId="1718"/>
    <cellStyle name="强调文字颜色 2 30" xfId="1719"/>
    <cellStyle name="强调文字颜色 2 31" xfId="1720"/>
    <cellStyle name="强调文字颜色 2 32" xfId="1721"/>
    <cellStyle name="强调文字颜色 2 33" xfId="1722"/>
    <cellStyle name="强调文字颜色 2 34" xfId="1723"/>
    <cellStyle name="强调文字颜色 2 4" xfId="1724"/>
    <cellStyle name="强调文字颜色 2 5" xfId="1725"/>
    <cellStyle name="强调文字颜色 2 6" xfId="1726"/>
    <cellStyle name="强调文字颜色 2 7" xfId="1727"/>
    <cellStyle name="强调文字颜色 2 8" xfId="1728"/>
    <cellStyle name="强调文字颜色 2 9" xfId="1729"/>
    <cellStyle name="强调文字颜色 3" xfId="1730"/>
    <cellStyle name="强调文字颜色 3 10" xfId="1731"/>
    <cellStyle name="强调文字颜色 3 11" xfId="1732"/>
    <cellStyle name="强调文字颜色 3 12" xfId="1733"/>
    <cellStyle name="强调文字颜色 3 13" xfId="1734"/>
    <cellStyle name="强调文字颜色 3 14" xfId="1735"/>
    <cellStyle name="强调文字颜色 3 15" xfId="1736"/>
    <cellStyle name="强调文字颜色 3 16" xfId="1737"/>
    <cellStyle name="强调文字颜色 3 17" xfId="1738"/>
    <cellStyle name="强调文字颜色 3 18" xfId="1739"/>
    <cellStyle name="强调文字颜色 3 19" xfId="1740"/>
    <cellStyle name="强调文字颜色 3 2" xfId="1741"/>
    <cellStyle name="强调文字颜色 3 20" xfId="1742"/>
    <cellStyle name="强调文字颜色 3 21" xfId="1743"/>
    <cellStyle name="强调文字颜色 3 22" xfId="1744"/>
    <cellStyle name="强调文字颜色 3 23" xfId="1745"/>
    <cellStyle name="强调文字颜色 3 24" xfId="1746"/>
    <cellStyle name="强调文字颜色 3 25" xfId="1747"/>
    <cellStyle name="强调文字颜色 3 26" xfId="1748"/>
    <cellStyle name="强调文字颜色 3 27" xfId="1749"/>
    <cellStyle name="强调文字颜色 3 28" xfId="1750"/>
    <cellStyle name="强调文字颜色 3 29" xfId="1751"/>
    <cellStyle name="强调文字颜色 3 3" xfId="1752"/>
    <cellStyle name="强调文字颜色 3 30" xfId="1753"/>
    <cellStyle name="强调文字颜色 3 31" xfId="1754"/>
    <cellStyle name="强调文字颜色 3 32" xfId="1755"/>
    <cellStyle name="强调文字颜色 3 33" xfId="1756"/>
    <cellStyle name="强调文字颜色 3 34" xfId="1757"/>
    <cellStyle name="强调文字颜色 3 4" xfId="1758"/>
    <cellStyle name="强调文字颜色 3 5" xfId="1759"/>
    <cellStyle name="强调文字颜色 3 6" xfId="1760"/>
    <cellStyle name="强调文字颜色 3 7" xfId="1761"/>
    <cellStyle name="强调文字颜色 3 8" xfId="1762"/>
    <cellStyle name="强调文字颜色 3 9" xfId="1763"/>
    <cellStyle name="强调文字颜色 4" xfId="1764"/>
    <cellStyle name="强调文字颜色 4 10" xfId="1765"/>
    <cellStyle name="强调文字颜色 4 11" xfId="1766"/>
    <cellStyle name="强调文字颜色 4 12" xfId="1767"/>
    <cellStyle name="强调文字颜色 4 13" xfId="1768"/>
    <cellStyle name="强调文字颜色 4 14" xfId="1769"/>
    <cellStyle name="强调文字颜色 4 15" xfId="1770"/>
    <cellStyle name="强调文字颜色 4 16" xfId="1771"/>
    <cellStyle name="强调文字颜色 4 17" xfId="1772"/>
    <cellStyle name="强调文字颜色 4 18" xfId="1773"/>
    <cellStyle name="强调文字颜色 4 19" xfId="1774"/>
    <cellStyle name="强调文字颜色 4 2" xfId="1775"/>
    <cellStyle name="强调文字颜色 4 20" xfId="1776"/>
    <cellStyle name="强调文字颜色 4 21" xfId="1777"/>
    <cellStyle name="强调文字颜色 4 22" xfId="1778"/>
    <cellStyle name="强调文字颜色 4 23" xfId="1779"/>
    <cellStyle name="强调文字颜色 4 24" xfId="1780"/>
    <cellStyle name="强调文字颜色 4 25" xfId="1781"/>
    <cellStyle name="强调文字颜色 4 26" xfId="1782"/>
    <cellStyle name="强调文字颜色 4 27" xfId="1783"/>
    <cellStyle name="强调文字颜色 4 28" xfId="1784"/>
    <cellStyle name="强调文字颜色 4 29" xfId="1785"/>
    <cellStyle name="强调文字颜色 4 3" xfId="1786"/>
    <cellStyle name="强调文字颜色 4 30" xfId="1787"/>
    <cellStyle name="强调文字颜色 4 31" xfId="1788"/>
    <cellStyle name="强调文字颜色 4 32" xfId="1789"/>
    <cellStyle name="强调文字颜色 4 33" xfId="1790"/>
    <cellStyle name="强调文字颜色 4 34" xfId="1791"/>
    <cellStyle name="强调文字颜色 4 4" xfId="1792"/>
    <cellStyle name="强调文字颜色 4 5" xfId="1793"/>
    <cellStyle name="强调文字颜色 4 6" xfId="1794"/>
    <cellStyle name="强调文字颜色 4 7" xfId="1795"/>
    <cellStyle name="强调文字颜色 4 8" xfId="1796"/>
    <cellStyle name="强调文字颜色 4 9" xfId="1797"/>
    <cellStyle name="强调文字颜色 5" xfId="1798"/>
    <cellStyle name="强调文字颜色 5 10" xfId="1799"/>
    <cellStyle name="强调文字颜色 5 11" xfId="1800"/>
    <cellStyle name="强调文字颜色 5 12" xfId="1801"/>
    <cellStyle name="强调文字颜色 5 13" xfId="1802"/>
    <cellStyle name="强调文字颜色 5 14" xfId="1803"/>
    <cellStyle name="强调文字颜色 5 15" xfId="1804"/>
    <cellStyle name="强调文字颜色 5 16" xfId="1805"/>
    <cellStyle name="强调文字颜色 5 17" xfId="1806"/>
    <cellStyle name="强调文字颜色 5 18" xfId="1807"/>
    <cellStyle name="强调文字颜色 5 19" xfId="1808"/>
    <cellStyle name="强调文字颜色 5 2" xfId="1809"/>
    <cellStyle name="强调文字颜色 5 20" xfId="1810"/>
    <cellStyle name="强调文字颜色 5 21" xfId="1811"/>
    <cellStyle name="强调文字颜色 5 22" xfId="1812"/>
    <cellStyle name="强调文字颜色 5 23" xfId="1813"/>
    <cellStyle name="强调文字颜色 5 24" xfId="1814"/>
    <cellStyle name="强调文字颜色 5 25" xfId="1815"/>
    <cellStyle name="强调文字颜色 5 26" xfId="1816"/>
    <cellStyle name="强调文字颜色 5 27" xfId="1817"/>
    <cellStyle name="强调文字颜色 5 28" xfId="1818"/>
    <cellStyle name="强调文字颜色 5 29" xfId="1819"/>
    <cellStyle name="强调文字颜色 5 3" xfId="1820"/>
    <cellStyle name="强调文字颜色 5 30" xfId="1821"/>
    <cellStyle name="强调文字颜色 5 31" xfId="1822"/>
    <cellStyle name="强调文字颜色 5 32" xfId="1823"/>
    <cellStyle name="强调文字颜色 5 33" xfId="1824"/>
    <cellStyle name="强调文字颜色 5 34" xfId="1825"/>
    <cellStyle name="强调文字颜色 5 4" xfId="1826"/>
    <cellStyle name="强调文字颜色 5 5" xfId="1827"/>
    <cellStyle name="强调文字颜色 5 6" xfId="1828"/>
    <cellStyle name="强调文字颜色 5 7" xfId="1829"/>
    <cellStyle name="强调文字颜色 5 8" xfId="1830"/>
    <cellStyle name="强调文字颜色 5 9" xfId="1831"/>
    <cellStyle name="强调文字颜色 6" xfId="1832"/>
    <cellStyle name="强调文字颜色 6 10" xfId="1833"/>
    <cellStyle name="强调文字颜色 6 11" xfId="1834"/>
    <cellStyle name="强调文字颜色 6 12" xfId="1835"/>
    <cellStyle name="强调文字颜色 6 13" xfId="1836"/>
    <cellStyle name="强调文字颜色 6 14" xfId="1837"/>
    <cellStyle name="强调文字颜色 6 15" xfId="1838"/>
    <cellStyle name="强调文字颜色 6 16" xfId="1839"/>
    <cellStyle name="强调文字颜色 6 17" xfId="1840"/>
    <cellStyle name="强调文字颜色 6 18" xfId="1841"/>
    <cellStyle name="强调文字颜色 6 19" xfId="1842"/>
    <cellStyle name="强调文字颜色 6 2" xfId="1843"/>
    <cellStyle name="强调文字颜色 6 20" xfId="1844"/>
    <cellStyle name="强调文字颜色 6 21" xfId="1845"/>
    <cellStyle name="强调文字颜色 6 22" xfId="1846"/>
    <cellStyle name="强调文字颜色 6 23" xfId="1847"/>
    <cellStyle name="强调文字颜色 6 24" xfId="1848"/>
    <cellStyle name="强调文字颜色 6 25" xfId="1849"/>
    <cellStyle name="强调文字颜色 6 26" xfId="1850"/>
    <cellStyle name="强调文字颜色 6 27" xfId="1851"/>
    <cellStyle name="强调文字颜色 6 28" xfId="1852"/>
    <cellStyle name="强调文字颜色 6 29" xfId="1853"/>
    <cellStyle name="强调文字颜色 6 3" xfId="1854"/>
    <cellStyle name="强调文字颜色 6 30" xfId="1855"/>
    <cellStyle name="强调文字颜色 6 31" xfId="1856"/>
    <cellStyle name="强调文字颜色 6 32" xfId="1857"/>
    <cellStyle name="强调文字颜色 6 33" xfId="1858"/>
    <cellStyle name="强调文字颜色 6 34" xfId="1859"/>
    <cellStyle name="强调文字颜色 6 4" xfId="1860"/>
    <cellStyle name="强调文字颜色 6 5" xfId="1861"/>
    <cellStyle name="强调文字颜色 6 6" xfId="1862"/>
    <cellStyle name="强调文字颜色 6 7" xfId="1863"/>
    <cellStyle name="强调文字颜色 6 8" xfId="1864"/>
    <cellStyle name="强调文字颜色 6 9" xfId="1865"/>
    <cellStyle name="日期" xfId="1866"/>
    <cellStyle name="商品名称" xfId="1867"/>
    <cellStyle name="适中" xfId="1868"/>
    <cellStyle name="适中 10" xfId="1869"/>
    <cellStyle name="适中 11" xfId="1870"/>
    <cellStyle name="适中 12" xfId="1871"/>
    <cellStyle name="适中 13" xfId="1872"/>
    <cellStyle name="适中 14" xfId="1873"/>
    <cellStyle name="适中 15" xfId="1874"/>
    <cellStyle name="适中 16" xfId="1875"/>
    <cellStyle name="适中 17" xfId="1876"/>
    <cellStyle name="适中 18" xfId="1877"/>
    <cellStyle name="适中 19" xfId="1878"/>
    <cellStyle name="适中 2" xfId="1879"/>
    <cellStyle name="适中 20" xfId="1880"/>
    <cellStyle name="适中 21" xfId="1881"/>
    <cellStyle name="适中 22" xfId="1882"/>
    <cellStyle name="适中 23" xfId="1883"/>
    <cellStyle name="适中 24" xfId="1884"/>
    <cellStyle name="适中 25" xfId="1885"/>
    <cellStyle name="适中 26" xfId="1886"/>
    <cellStyle name="适中 27" xfId="1887"/>
    <cellStyle name="适中 28" xfId="1888"/>
    <cellStyle name="适中 29" xfId="1889"/>
    <cellStyle name="适中 3" xfId="1890"/>
    <cellStyle name="适中 30" xfId="1891"/>
    <cellStyle name="适中 31" xfId="1892"/>
    <cellStyle name="适中 32" xfId="1893"/>
    <cellStyle name="适中 33" xfId="1894"/>
    <cellStyle name="适中 34" xfId="1895"/>
    <cellStyle name="适中 4" xfId="1896"/>
    <cellStyle name="适中 5" xfId="1897"/>
    <cellStyle name="适中 6" xfId="1898"/>
    <cellStyle name="适中 7" xfId="1899"/>
    <cellStyle name="适中 8" xfId="1900"/>
    <cellStyle name="适中 9" xfId="1901"/>
    <cellStyle name="输出" xfId="1902"/>
    <cellStyle name="输出 10" xfId="1903"/>
    <cellStyle name="输出 11" xfId="1904"/>
    <cellStyle name="输出 12" xfId="1905"/>
    <cellStyle name="输出 13" xfId="1906"/>
    <cellStyle name="输出 14" xfId="1907"/>
    <cellStyle name="输出 15" xfId="1908"/>
    <cellStyle name="输出 16" xfId="1909"/>
    <cellStyle name="输出 17" xfId="1910"/>
    <cellStyle name="输出 18" xfId="1911"/>
    <cellStyle name="输出 19" xfId="1912"/>
    <cellStyle name="输出 2" xfId="1913"/>
    <cellStyle name="输出 20" xfId="1914"/>
    <cellStyle name="输出 21" xfId="1915"/>
    <cellStyle name="输出 22" xfId="1916"/>
    <cellStyle name="输出 23" xfId="1917"/>
    <cellStyle name="输出 24" xfId="1918"/>
    <cellStyle name="输出 25" xfId="1919"/>
    <cellStyle name="输出 26" xfId="1920"/>
    <cellStyle name="输出 27" xfId="1921"/>
    <cellStyle name="输出 28" xfId="1922"/>
    <cellStyle name="输出 29" xfId="1923"/>
    <cellStyle name="输出 3" xfId="1924"/>
    <cellStyle name="输出 30" xfId="1925"/>
    <cellStyle name="输出 31" xfId="1926"/>
    <cellStyle name="输出 32" xfId="1927"/>
    <cellStyle name="输出 33" xfId="1928"/>
    <cellStyle name="输出 34" xfId="1929"/>
    <cellStyle name="输出 4" xfId="1930"/>
    <cellStyle name="输出 5" xfId="1931"/>
    <cellStyle name="输出 6" xfId="1932"/>
    <cellStyle name="输出 7" xfId="1933"/>
    <cellStyle name="输出 8" xfId="1934"/>
    <cellStyle name="输出 9" xfId="1935"/>
    <cellStyle name="输入" xfId="1936"/>
    <cellStyle name="输入 10" xfId="1937"/>
    <cellStyle name="输入 11" xfId="1938"/>
    <cellStyle name="输入 12" xfId="1939"/>
    <cellStyle name="输入 13" xfId="1940"/>
    <cellStyle name="输入 14" xfId="1941"/>
    <cellStyle name="输入 15" xfId="1942"/>
    <cellStyle name="输入 16" xfId="1943"/>
    <cellStyle name="输入 17" xfId="1944"/>
    <cellStyle name="输入 18" xfId="1945"/>
    <cellStyle name="输入 19" xfId="1946"/>
    <cellStyle name="输入 2" xfId="1947"/>
    <cellStyle name="输入 20" xfId="1948"/>
    <cellStyle name="输入 21" xfId="1949"/>
    <cellStyle name="输入 22" xfId="1950"/>
    <cellStyle name="输入 23" xfId="1951"/>
    <cellStyle name="输入 24" xfId="1952"/>
    <cellStyle name="输入 25" xfId="1953"/>
    <cellStyle name="输入 26" xfId="1954"/>
    <cellStyle name="输入 27" xfId="1955"/>
    <cellStyle name="输入 28" xfId="1956"/>
    <cellStyle name="输入 29" xfId="1957"/>
    <cellStyle name="输入 3" xfId="1958"/>
    <cellStyle name="输入 30" xfId="1959"/>
    <cellStyle name="输入 31" xfId="1960"/>
    <cellStyle name="输入 32" xfId="1961"/>
    <cellStyle name="输入 33" xfId="1962"/>
    <cellStyle name="输入 34" xfId="1963"/>
    <cellStyle name="输入 4" xfId="1964"/>
    <cellStyle name="输入 5" xfId="1965"/>
    <cellStyle name="输入 6" xfId="1966"/>
    <cellStyle name="输入 7" xfId="1967"/>
    <cellStyle name="输入 8" xfId="1968"/>
    <cellStyle name="输入 9" xfId="1969"/>
    <cellStyle name="数量" xfId="1970"/>
    <cellStyle name="数字" xfId="1971"/>
    <cellStyle name="未定义" xfId="1972"/>
    <cellStyle name="小数" xfId="1973"/>
    <cellStyle name="样式 1" xfId="1974"/>
    <cellStyle name="样式 1 2" xfId="1975"/>
    <cellStyle name="样式 1 2 2" xfId="1976"/>
    <cellStyle name="样式 1 2 3" xfId="1977"/>
    <cellStyle name="样式 1 3" xfId="1978"/>
    <cellStyle name="样式 1 4" xfId="1979"/>
    <cellStyle name="样式 1_Book1" xfId="1980"/>
    <cellStyle name="Followed Hyperlink" xfId="1981"/>
    <cellStyle name="昗弨_Pacific Region P&amp;L" xfId="1982"/>
    <cellStyle name="寘嬫愗傝 [0.00]_Region Orders (2)" xfId="1983"/>
    <cellStyle name="寘嬫愗傝_Region Orders (2)" xfId="1984"/>
    <cellStyle name="注释" xfId="1985"/>
    <cellStyle name="注释 10" xfId="1986"/>
    <cellStyle name="注释 11" xfId="1987"/>
    <cellStyle name="注释 12" xfId="1988"/>
    <cellStyle name="注释 13" xfId="1989"/>
    <cellStyle name="注释 14" xfId="1990"/>
    <cellStyle name="注释 15" xfId="1991"/>
    <cellStyle name="注释 16" xfId="1992"/>
    <cellStyle name="注释 17" xfId="1993"/>
    <cellStyle name="注释 18" xfId="1994"/>
    <cellStyle name="注释 19" xfId="1995"/>
    <cellStyle name="注释 2" xfId="1996"/>
    <cellStyle name="注释 20" xfId="1997"/>
    <cellStyle name="注释 21" xfId="1998"/>
    <cellStyle name="注释 22" xfId="1999"/>
    <cellStyle name="注释 23" xfId="2000"/>
    <cellStyle name="注释 24" xfId="2001"/>
    <cellStyle name="注释 25" xfId="2002"/>
    <cellStyle name="注释 26" xfId="2003"/>
    <cellStyle name="注释 27" xfId="2004"/>
    <cellStyle name="注释 28" xfId="2005"/>
    <cellStyle name="注释 29" xfId="2006"/>
    <cellStyle name="注释 3" xfId="2007"/>
    <cellStyle name="注释 3 2" xfId="2008"/>
    <cellStyle name="注释 30" xfId="2009"/>
    <cellStyle name="注释 31" xfId="2010"/>
    <cellStyle name="注释 32" xfId="2011"/>
    <cellStyle name="注释 33" xfId="2012"/>
    <cellStyle name="注释 34" xfId="2013"/>
    <cellStyle name="注释 4" xfId="2014"/>
    <cellStyle name="注释 5" xfId="2015"/>
    <cellStyle name="注释 6" xfId="2016"/>
    <cellStyle name="注释 7" xfId="2017"/>
    <cellStyle name="注释 8" xfId="2018"/>
    <cellStyle name="注释 9" xfId="2019"/>
    <cellStyle name="콤마 [0]_BOILER-CO1" xfId="2020"/>
    <cellStyle name="콤마_BOILER-CO1" xfId="2021"/>
    <cellStyle name="통화 [0]_BOILER-CO1" xfId="2022"/>
    <cellStyle name="통화_BOILER-CO1" xfId="2023"/>
    <cellStyle name="표준_0N-HANDLING " xfId="20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0"/>
  <sheetViews>
    <sheetView tabSelected="1" zoomScalePageLayoutView="0" workbookViewId="0" topLeftCell="A448">
      <selection activeCell="C458" sqref="C458"/>
    </sheetView>
  </sheetViews>
  <sheetFormatPr defaultColWidth="9.00390625" defaultRowHeight="13.5"/>
  <cols>
    <col min="1" max="2" width="8.75390625" style="90" customWidth="1"/>
    <col min="3" max="3" width="36.375" style="65" customWidth="1"/>
    <col min="4" max="4" width="6.125" style="90" customWidth="1"/>
    <col min="5" max="6" width="10.50390625" style="90" customWidth="1"/>
    <col min="7" max="10" width="12.375" style="90" customWidth="1"/>
    <col min="11" max="11" width="8.875" style="90" customWidth="1"/>
    <col min="12" max="16384" width="8.875" style="65" customWidth="1"/>
  </cols>
  <sheetData>
    <row r="1" spans="1:11" ht="30.75" customHeight="1">
      <c r="A1" s="94" t="s">
        <v>718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s="24" customFormat="1" ht="18" customHeight="1">
      <c r="A2" s="95" t="s">
        <v>0</v>
      </c>
      <c r="B2" s="96" t="s">
        <v>1</v>
      </c>
      <c r="C2" s="96" t="s">
        <v>2</v>
      </c>
      <c r="D2" s="96" t="s">
        <v>3</v>
      </c>
      <c r="E2" s="96" t="s">
        <v>4</v>
      </c>
      <c r="F2" s="96" t="s">
        <v>5</v>
      </c>
      <c r="G2" s="96" t="s">
        <v>6</v>
      </c>
      <c r="H2" s="96"/>
      <c r="I2" s="96" t="s">
        <v>9</v>
      </c>
      <c r="J2" s="97" t="s">
        <v>714</v>
      </c>
      <c r="K2" s="91" t="s">
        <v>7</v>
      </c>
    </row>
    <row r="3" spans="1:11" s="24" customFormat="1" ht="18" customHeight="1">
      <c r="A3" s="95"/>
      <c r="B3" s="96"/>
      <c r="C3" s="96"/>
      <c r="D3" s="96"/>
      <c r="E3" s="96"/>
      <c r="F3" s="96"/>
      <c r="G3" s="6" t="s">
        <v>8</v>
      </c>
      <c r="H3" s="6" t="s">
        <v>678</v>
      </c>
      <c r="I3" s="96"/>
      <c r="J3" s="96"/>
      <c r="K3" s="91"/>
    </row>
    <row r="4" spans="1:11" s="68" customFormat="1" ht="19.5" customHeight="1">
      <c r="A4" s="92" t="s">
        <v>677</v>
      </c>
      <c r="B4" s="93"/>
      <c r="C4" s="93"/>
      <c r="D4" s="66"/>
      <c r="E4" s="66">
        <f>SUM(E5:E460)/2</f>
        <v>941.2000000000002</v>
      </c>
      <c r="F4" s="66"/>
      <c r="G4" s="66">
        <f>SUM(G5:G460)/2</f>
        <v>37781.750000000015</v>
      </c>
      <c r="H4" s="66">
        <f>SUM(H5:H460)/2</f>
        <v>10601.709999999997</v>
      </c>
      <c r="I4" s="66">
        <f>SUM(I5:I460)/2</f>
        <v>6601.709999999998</v>
      </c>
      <c r="J4" s="66">
        <f>SUM(J5:J460)/2</f>
        <v>4000.0000000000014</v>
      </c>
      <c r="K4" s="67"/>
    </row>
    <row r="5" spans="1:11" s="68" customFormat="1" ht="19.5" customHeight="1">
      <c r="A5" s="98" t="s">
        <v>527</v>
      </c>
      <c r="B5" s="99"/>
      <c r="C5" s="99"/>
      <c r="D5" s="7"/>
      <c r="E5" s="7">
        <f>SUM(E6:E35)</f>
        <v>28.199999999999996</v>
      </c>
      <c r="F5" s="7"/>
      <c r="G5" s="7">
        <f>SUM(G6:G35)</f>
        <v>2234.2</v>
      </c>
      <c r="H5" s="7">
        <f>SUM(H6:H35)</f>
        <v>528.9100000000001</v>
      </c>
      <c r="I5" s="7">
        <f>SUM(I6:I35)</f>
        <v>331.90999999999997</v>
      </c>
      <c r="J5" s="7">
        <f>SUM(J6:J35)</f>
        <v>196.99999999999997</v>
      </c>
      <c r="K5" s="51"/>
    </row>
    <row r="6" spans="1:11" s="24" customFormat="1" ht="19.5" customHeight="1">
      <c r="A6" s="53" t="s">
        <v>527</v>
      </c>
      <c r="B6" s="2" t="s">
        <v>558</v>
      </c>
      <c r="C6" s="5" t="s">
        <v>559</v>
      </c>
      <c r="D6" s="2" t="s">
        <v>560</v>
      </c>
      <c r="E6" s="2">
        <v>0.95</v>
      </c>
      <c r="F6" s="2" t="s">
        <v>561</v>
      </c>
      <c r="G6" s="2">
        <v>95</v>
      </c>
      <c r="H6" s="2">
        <f aca="true" t="shared" si="0" ref="H6:H35">I6+J6</f>
        <v>9.5</v>
      </c>
      <c r="I6" s="2"/>
      <c r="J6" s="2">
        <v>9.5</v>
      </c>
      <c r="K6" s="52"/>
    </row>
    <row r="7" spans="1:11" s="24" customFormat="1" ht="19.5" customHeight="1">
      <c r="A7" s="53" t="s">
        <v>527</v>
      </c>
      <c r="B7" s="2" t="s">
        <v>558</v>
      </c>
      <c r="C7" s="5" t="s">
        <v>562</v>
      </c>
      <c r="D7" s="2" t="s">
        <v>560</v>
      </c>
      <c r="E7" s="2">
        <v>0.8</v>
      </c>
      <c r="F7" s="2" t="s">
        <v>561</v>
      </c>
      <c r="G7" s="2">
        <v>87</v>
      </c>
      <c r="H7" s="2">
        <f t="shared" si="0"/>
        <v>8</v>
      </c>
      <c r="I7" s="2"/>
      <c r="J7" s="2">
        <v>8</v>
      </c>
      <c r="K7" s="52"/>
    </row>
    <row r="8" spans="1:11" s="24" customFormat="1" ht="19.5" customHeight="1">
      <c r="A8" s="53" t="s">
        <v>527</v>
      </c>
      <c r="B8" s="2" t="s">
        <v>558</v>
      </c>
      <c r="C8" s="5" t="s">
        <v>563</v>
      </c>
      <c r="D8" s="2" t="s">
        <v>560</v>
      </c>
      <c r="E8" s="2">
        <v>0.5</v>
      </c>
      <c r="F8" s="2" t="s">
        <v>561</v>
      </c>
      <c r="G8" s="2">
        <v>20</v>
      </c>
      <c r="H8" s="2">
        <f t="shared" si="0"/>
        <v>5</v>
      </c>
      <c r="I8" s="2"/>
      <c r="J8" s="2">
        <v>5</v>
      </c>
      <c r="K8" s="52"/>
    </row>
    <row r="9" spans="1:11" s="24" customFormat="1" ht="19.5" customHeight="1">
      <c r="A9" s="53" t="s">
        <v>527</v>
      </c>
      <c r="B9" s="2" t="s">
        <v>558</v>
      </c>
      <c r="C9" s="5" t="s">
        <v>568</v>
      </c>
      <c r="D9" s="2" t="s">
        <v>569</v>
      </c>
      <c r="E9" s="2">
        <v>2.7</v>
      </c>
      <c r="F9" s="2" t="s">
        <v>561</v>
      </c>
      <c r="G9" s="2">
        <v>465</v>
      </c>
      <c r="H9" s="2">
        <f t="shared" si="0"/>
        <v>54</v>
      </c>
      <c r="I9" s="2">
        <v>40.5</v>
      </c>
      <c r="J9" s="2">
        <v>13.5</v>
      </c>
      <c r="K9" s="52"/>
    </row>
    <row r="10" spans="1:11" s="24" customFormat="1" ht="19.5" customHeight="1">
      <c r="A10" s="53" t="s">
        <v>527</v>
      </c>
      <c r="B10" s="2" t="s">
        <v>558</v>
      </c>
      <c r="C10" s="5" t="s">
        <v>570</v>
      </c>
      <c r="D10" s="2" t="s">
        <v>569</v>
      </c>
      <c r="E10" s="2">
        <v>0.9</v>
      </c>
      <c r="F10" s="2" t="s">
        <v>561</v>
      </c>
      <c r="G10" s="2">
        <v>80</v>
      </c>
      <c r="H10" s="2">
        <f t="shared" si="0"/>
        <v>18</v>
      </c>
      <c r="I10" s="2">
        <v>13.5</v>
      </c>
      <c r="J10" s="2">
        <v>4.5</v>
      </c>
      <c r="K10" s="52"/>
    </row>
    <row r="11" spans="1:11" s="24" customFormat="1" ht="19.5" customHeight="1">
      <c r="A11" s="53" t="s">
        <v>527</v>
      </c>
      <c r="B11" s="2" t="s">
        <v>545</v>
      </c>
      <c r="C11" s="5" t="s">
        <v>542</v>
      </c>
      <c r="D11" s="2" t="s">
        <v>529</v>
      </c>
      <c r="E11" s="2">
        <v>0.6</v>
      </c>
      <c r="F11" s="2" t="s">
        <v>530</v>
      </c>
      <c r="G11" s="2">
        <v>25</v>
      </c>
      <c r="H11" s="2">
        <f t="shared" si="0"/>
        <v>6.8</v>
      </c>
      <c r="I11" s="2"/>
      <c r="J11" s="2">
        <v>6.8</v>
      </c>
      <c r="K11" s="52" t="s">
        <v>675</v>
      </c>
    </row>
    <row r="12" spans="1:11" s="24" customFormat="1" ht="19.5" customHeight="1">
      <c r="A12" s="53" t="s">
        <v>527</v>
      </c>
      <c r="B12" s="2" t="s">
        <v>564</v>
      </c>
      <c r="C12" s="5" t="s">
        <v>565</v>
      </c>
      <c r="D12" s="2" t="s">
        <v>560</v>
      </c>
      <c r="E12" s="2">
        <v>2</v>
      </c>
      <c r="F12" s="2" t="s">
        <v>561</v>
      </c>
      <c r="G12" s="2">
        <v>107.8</v>
      </c>
      <c r="H12" s="2">
        <f t="shared" si="0"/>
        <v>20</v>
      </c>
      <c r="I12" s="2"/>
      <c r="J12" s="2">
        <v>20</v>
      </c>
      <c r="K12" s="52"/>
    </row>
    <row r="13" spans="1:11" s="24" customFormat="1" ht="19.5" customHeight="1">
      <c r="A13" s="53" t="s">
        <v>527</v>
      </c>
      <c r="B13" s="2" t="s">
        <v>564</v>
      </c>
      <c r="C13" s="5" t="s">
        <v>566</v>
      </c>
      <c r="D13" s="2" t="s">
        <v>560</v>
      </c>
      <c r="E13" s="2">
        <v>1.2</v>
      </c>
      <c r="F13" s="2" t="s">
        <v>561</v>
      </c>
      <c r="G13" s="2">
        <v>108</v>
      </c>
      <c r="H13" s="2">
        <f t="shared" si="0"/>
        <v>12</v>
      </c>
      <c r="I13" s="2"/>
      <c r="J13" s="2">
        <v>12</v>
      </c>
      <c r="K13" s="52"/>
    </row>
    <row r="14" spans="1:11" s="24" customFormat="1" ht="19.5" customHeight="1">
      <c r="A14" s="53" t="s">
        <v>527</v>
      </c>
      <c r="B14" s="2" t="s">
        <v>564</v>
      </c>
      <c r="C14" s="35" t="s">
        <v>567</v>
      </c>
      <c r="D14" s="2" t="s">
        <v>560</v>
      </c>
      <c r="E14" s="2">
        <v>1</v>
      </c>
      <c r="F14" s="2" t="s">
        <v>561</v>
      </c>
      <c r="G14" s="2">
        <v>65</v>
      </c>
      <c r="H14" s="2">
        <f t="shared" si="0"/>
        <v>10</v>
      </c>
      <c r="I14" s="2"/>
      <c r="J14" s="2">
        <v>10</v>
      </c>
      <c r="K14" s="52"/>
    </row>
    <row r="15" spans="1:11" s="24" customFormat="1" ht="19.5" customHeight="1">
      <c r="A15" s="53" t="s">
        <v>527</v>
      </c>
      <c r="B15" s="69" t="s">
        <v>524</v>
      </c>
      <c r="C15" s="17" t="s">
        <v>525</v>
      </c>
      <c r="D15" s="2" t="s">
        <v>560</v>
      </c>
      <c r="E15" s="69">
        <v>0.61</v>
      </c>
      <c r="F15" s="2" t="s">
        <v>561</v>
      </c>
      <c r="G15" s="6">
        <v>39</v>
      </c>
      <c r="H15" s="2">
        <f t="shared" si="0"/>
        <v>6.1</v>
      </c>
      <c r="I15" s="2"/>
      <c r="J15" s="6">
        <v>6.1</v>
      </c>
      <c r="K15" s="52"/>
    </row>
    <row r="16" spans="1:11" s="24" customFormat="1" ht="19.5" customHeight="1">
      <c r="A16" s="53" t="s">
        <v>527</v>
      </c>
      <c r="B16" s="69" t="s">
        <v>524</v>
      </c>
      <c r="C16" s="17" t="s">
        <v>526</v>
      </c>
      <c r="D16" s="2" t="s">
        <v>569</v>
      </c>
      <c r="E16" s="69">
        <v>1</v>
      </c>
      <c r="F16" s="2" t="s">
        <v>561</v>
      </c>
      <c r="G16" s="6">
        <v>65</v>
      </c>
      <c r="H16" s="2">
        <f t="shared" si="0"/>
        <v>23</v>
      </c>
      <c r="I16" s="6">
        <v>18</v>
      </c>
      <c r="J16" s="6">
        <v>5</v>
      </c>
      <c r="K16" s="52"/>
    </row>
    <row r="17" spans="1:11" s="24" customFormat="1" ht="19.5" customHeight="1">
      <c r="A17" s="53" t="s">
        <v>527</v>
      </c>
      <c r="B17" s="2" t="s">
        <v>544</v>
      </c>
      <c r="C17" s="5" t="s">
        <v>541</v>
      </c>
      <c r="D17" s="2" t="s">
        <v>529</v>
      </c>
      <c r="E17" s="2">
        <v>0.95</v>
      </c>
      <c r="F17" s="2" t="s">
        <v>530</v>
      </c>
      <c r="G17" s="2">
        <v>60</v>
      </c>
      <c r="H17" s="2">
        <f t="shared" si="0"/>
        <v>10</v>
      </c>
      <c r="I17" s="2"/>
      <c r="J17" s="2">
        <v>10</v>
      </c>
      <c r="K17" s="52" t="s">
        <v>675</v>
      </c>
    </row>
    <row r="18" spans="1:11" s="24" customFormat="1" ht="19.5" customHeight="1">
      <c r="A18" s="53" t="s">
        <v>527</v>
      </c>
      <c r="B18" s="2" t="s">
        <v>571</v>
      </c>
      <c r="C18" s="5" t="s">
        <v>572</v>
      </c>
      <c r="D18" s="2" t="s">
        <v>569</v>
      </c>
      <c r="E18" s="2">
        <v>0.5</v>
      </c>
      <c r="F18" s="2" t="s">
        <v>561</v>
      </c>
      <c r="G18" s="2">
        <v>50</v>
      </c>
      <c r="H18" s="2">
        <f t="shared" si="0"/>
        <v>11.5</v>
      </c>
      <c r="I18" s="2">
        <v>9</v>
      </c>
      <c r="J18" s="2">
        <v>2.5</v>
      </c>
      <c r="K18" s="52"/>
    </row>
    <row r="19" spans="1:11" s="24" customFormat="1" ht="19.5" customHeight="1">
      <c r="A19" s="53" t="s">
        <v>527</v>
      </c>
      <c r="B19" s="2" t="s">
        <v>573</v>
      </c>
      <c r="C19" s="5" t="s">
        <v>574</v>
      </c>
      <c r="D19" s="2" t="s">
        <v>569</v>
      </c>
      <c r="E19" s="2">
        <v>1.5</v>
      </c>
      <c r="F19" s="2" t="s">
        <v>561</v>
      </c>
      <c r="G19" s="2">
        <v>130</v>
      </c>
      <c r="H19" s="2">
        <f t="shared" si="0"/>
        <v>34.5</v>
      </c>
      <c r="I19" s="2">
        <v>27</v>
      </c>
      <c r="J19" s="2">
        <v>7.5</v>
      </c>
      <c r="K19" s="52"/>
    </row>
    <row r="20" spans="1:11" s="24" customFormat="1" ht="19.5" customHeight="1">
      <c r="A20" s="53" t="s">
        <v>527</v>
      </c>
      <c r="B20" s="6" t="s">
        <v>575</v>
      </c>
      <c r="C20" s="8" t="s">
        <v>576</v>
      </c>
      <c r="D20" s="2" t="s">
        <v>569</v>
      </c>
      <c r="E20" s="6">
        <v>1.7</v>
      </c>
      <c r="F20" s="2" t="s">
        <v>561</v>
      </c>
      <c r="G20" s="6">
        <v>130</v>
      </c>
      <c r="H20" s="2">
        <f t="shared" si="0"/>
        <v>39.1</v>
      </c>
      <c r="I20" s="6">
        <v>30.6</v>
      </c>
      <c r="J20" s="6">
        <v>8.5</v>
      </c>
      <c r="K20" s="52"/>
    </row>
    <row r="21" spans="1:11" s="24" customFormat="1" ht="19.5" customHeight="1">
      <c r="A21" s="53" t="s">
        <v>527</v>
      </c>
      <c r="B21" s="2" t="s">
        <v>575</v>
      </c>
      <c r="C21" s="5" t="s">
        <v>577</v>
      </c>
      <c r="D21" s="2" t="s">
        <v>569</v>
      </c>
      <c r="E21" s="9">
        <v>0.96</v>
      </c>
      <c r="F21" s="2" t="s">
        <v>578</v>
      </c>
      <c r="G21" s="2">
        <f aca="true" t="shared" si="1" ref="G21:G34">E21*60</f>
        <v>57.599999999999994</v>
      </c>
      <c r="H21" s="2">
        <f t="shared" si="0"/>
        <v>22.1</v>
      </c>
      <c r="I21" s="2">
        <v>17.3</v>
      </c>
      <c r="J21" s="2">
        <f>E21*5</f>
        <v>4.8</v>
      </c>
      <c r="K21" s="52"/>
    </row>
    <row r="22" spans="1:11" s="24" customFormat="1" ht="19.5" customHeight="1">
      <c r="A22" s="53" t="s">
        <v>527</v>
      </c>
      <c r="B22" s="2" t="s">
        <v>575</v>
      </c>
      <c r="C22" s="10" t="s">
        <v>528</v>
      </c>
      <c r="D22" s="2" t="s">
        <v>569</v>
      </c>
      <c r="E22" s="9">
        <v>2.01</v>
      </c>
      <c r="F22" s="2" t="s">
        <v>561</v>
      </c>
      <c r="G22" s="2">
        <f t="shared" si="1"/>
        <v>120.6</v>
      </c>
      <c r="H22" s="2">
        <f t="shared" si="0"/>
        <v>46.2</v>
      </c>
      <c r="I22" s="2">
        <v>36.2</v>
      </c>
      <c r="J22" s="2">
        <v>10</v>
      </c>
      <c r="K22" s="52"/>
    </row>
    <row r="23" spans="1:11" s="24" customFormat="1" ht="19.5" customHeight="1">
      <c r="A23" s="53" t="s">
        <v>527</v>
      </c>
      <c r="B23" s="2" t="s">
        <v>575</v>
      </c>
      <c r="C23" s="10" t="s">
        <v>579</v>
      </c>
      <c r="D23" s="2" t="s">
        <v>569</v>
      </c>
      <c r="E23" s="70">
        <v>1.2</v>
      </c>
      <c r="F23" s="2" t="s">
        <v>561</v>
      </c>
      <c r="G23" s="2">
        <f t="shared" si="1"/>
        <v>72</v>
      </c>
      <c r="H23" s="2">
        <f t="shared" si="0"/>
        <v>27.6</v>
      </c>
      <c r="I23" s="2">
        <v>21.6</v>
      </c>
      <c r="J23" s="2">
        <f>E23*5</f>
        <v>6</v>
      </c>
      <c r="K23" s="52"/>
    </row>
    <row r="24" spans="1:11" s="24" customFormat="1" ht="19.5" customHeight="1">
      <c r="A24" s="53" t="s">
        <v>527</v>
      </c>
      <c r="B24" s="2" t="s">
        <v>575</v>
      </c>
      <c r="C24" s="5" t="s">
        <v>624</v>
      </c>
      <c r="D24" s="2" t="s">
        <v>569</v>
      </c>
      <c r="E24" s="2">
        <v>1.2</v>
      </c>
      <c r="F24" s="2" t="s">
        <v>561</v>
      </c>
      <c r="G24" s="2">
        <f t="shared" si="1"/>
        <v>72</v>
      </c>
      <c r="H24" s="2">
        <f t="shared" si="0"/>
        <v>27.6</v>
      </c>
      <c r="I24" s="2">
        <v>21.6</v>
      </c>
      <c r="J24" s="2">
        <f>E24*5</f>
        <v>6</v>
      </c>
      <c r="K24" s="52"/>
    </row>
    <row r="25" spans="1:11" s="24" customFormat="1" ht="19.5" customHeight="1">
      <c r="A25" s="53" t="s">
        <v>527</v>
      </c>
      <c r="B25" s="2" t="s">
        <v>575</v>
      </c>
      <c r="C25" s="10" t="s">
        <v>531</v>
      </c>
      <c r="D25" s="2" t="s">
        <v>569</v>
      </c>
      <c r="E25" s="9">
        <v>0.48</v>
      </c>
      <c r="F25" s="2" t="s">
        <v>561</v>
      </c>
      <c r="G25" s="2">
        <f t="shared" si="1"/>
        <v>28.799999999999997</v>
      </c>
      <c r="H25" s="2">
        <f t="shared" si="0"/>
        <v>11</v>
      </c>
      <c r="I25" s="2">
        <v>8.6</v>
      </c>
      <c r="J25" s="2">
        <f>E25*5</f>
        <v>2.4</v>
      </c>
      <c r="K25" s="52"/>
    </row>
    <row r="26" spans="1:11" s="24" customFormat="1" ht="19.5" customHeight="1">
      <c r="A26" s="53" t="s">
        <v>527</v>
      </c>
      <c r="B26" s="2" t="s">
        <v>575</v>
      </c>
      <c r="C26" s="10" t="s">
        <v>532</v>
      </c>
      <c r="D26" s="2" t="s">
        <v>569</v>
      </c>
      <c r="E26" s="9">
        <v>0.27</v>
      </c>
      <c r="F26" s="2" t="s">
        <v>561</v>
      </c>
      <c r="G26" s="2">
        <f t="shared" si="1"/>
        <v>16.200000000000003</v>
      </c>
      <c r="H26" s="2">
        <f t="shared" si="0"/>
        <v>6.300000000000001</v>
      </c>
      <c r="I26" s="2">
        <v>4.9</v>
      </c>
      <c r="J26" s="2">
        <v>1.4</v>
      </c>
      <c r="K26" s="52"/>
    </row>
    <row r="27" spans="1:11" s="24" customFormat="1" ht="19.5" customHeight="1">
      <c r="A27" s="53" t="s">
        <v>527</v>
      </c>
      <c r="B27" s="2" t="s">
        <v>575</v>
      </c>
      <c r="C27" s="10" t="s">
        <v>533</v>
      </c>
      <c r="D27" s="2" t="s">
        <v>569</v>
      </c>
      <c r="E27" s="9">
        <v>0.5</v>
      </c>
      <c r="F27" s="2" t="s">
        <v>561</v>
      </c>
      <c r="G27" s="2">
        <f t="shared" si="1"/>
        <v>30</v>
      </c>
      <c r="H27" s="2">
        <f t="shared" si="0"/>
        <v>11.5</v>
      </c>
      <c r="I27" s="2">
        <v>9</v>
      </c>
      <c r="J27" s="2">
        <f>E27*5</f>
        <v>2.5</v>
      </c>
      <c r="K27" s="52"/>
    </row>
    <row r="28" spans="1:11" s="24" customFormat="1" ht="19.5" customHeight="1">
      <c r="A28" s="53" t="s">
        <v>527</v>
      </c>
      <c r="B28" s="2" t="s">
        <v>575</v>
      </c>
      <c r="C28" s="71" t="s">
        <v>534</v>
      </c>
      <c r="D28" s="2" t="s">
        <v>569</v>
      </c>
      <c r="E28" s="72">
        <v>0.41</v>
      </c>
      <c r="F28" s="2" t="s">
        <v>561</v>
      </c>
      <c r="G28" s="2">
        <f t="shared" si="1"/>
        <v>24.599999999999998</v>
      </c>
      <c r="H28" s="2">
        <f t="shared" si="0"/>
        <v>9.5</v>
      </c>
      <c r="I28" s="2">
        <v>7.4</v>
      </c>
      <c r="J28" s="2">
        <v>2.1</v>
      </c>
      <c r="K28" s="52"/>
    </row>
    <row r="29" spans="1:11" s="24" customFormat="1" ht="19.5" customHeight="1">
      <c r="A29" s="53" t="s">
        <v>527</v>
      </c>
      <c r="B29" s="2" t="s">
        <v>575</v>
      </c>
      <c r="C29" s="71" t="s">
        <v>535</v>
      </c>
      <c r="D29" s="2" t="s">
        <v>569</v>
      </c>
      <c r="E29" s="72">
        <v>0.54</v>
      </c>
      <c r="F29" s="2" t="s">
        <v>561</v>
      </c>
      <c r="G29" s="2">
        <f t="shared" si="1"/>
        <v>32.400000000000006</v>
      </c>
      <c r="H29" s="2">
        <f t="shared" si="0"/>
        <v>12.399999999999999</v>
      </c>
      <c r="I29" s="2">
        <v>9.7</v>
      </c>
      <c r="J29" s="2">
        <f>E29*5</f>
        <v>2.7</v>
      </c>
      <c r="K29" s="52"/>
    </row>
    <row r="30" spans="1:11" s="24" customFormat="1" ht="19.5" customHeight="1">
      <c r="A30" s="53" t="s">
        <v>527</v>
      </c>
      <c r="B30" s="2" t="s">
        <v>575</v>
      </c>
      <c r="C30" s="11" t="s">
        <v>536</v>
      </c>
      <c r="D30" s="2" t="s">
        <v>569</v>
      </c>
      <c r="E30" s="70">
        <v>0.93</v>
      </c>
      <c r="F30" s="2" t="s">
        <v>561</v>
      </c>
      <c r="G30" s="2">
        <f t="shared" si="1"/>
        <v>55.800000000000004</v>
      </c>
      <c r="H30" s="2">
        <f t="shared" si="0"/>
        <v>21.4</v>
      </c>
      <c r="I30" s="2">
        <v>16.7</v>
      </c>
      <c r="J30" s="2">
        <v>4.7</v>
      </c>
      <c r="K30" s="52"/>
    </row>
    <row r="31" spans="1:11" s="24" customFormat="1" ht="19.5" customHeight="1">
      <c r="A31" s="53" t="s">
        <v>527</v>
      </c>
      <c r="B31" s="2" t="s">
        <v>575</v>
      </c>
      <c r="C31" s="10" t="s">
        <v>537</v>
      </c>
      <c r="D31" s="2" t="s">
        <v>569</v>
      </c>
      <c r="E31" s="9">
        <v>0.48</v>
      </c>
      <c r="F31" s="2" t="s">
        <v>561</v>
      </c>
      <c r="G31" s="2">
        <f t="shared" si="1"/>
        <v>28.799999999999997</v>
      </c>
      <c r="H31" s="2">
        <f t="shared" si="0"/>
        <v>11.040000000000001</v>
      </c>
      <c r="I31" s="2">
        <v>8.64</v>
      </c>
      <c r="J31" s="2">
        <f>E31*5</f>
        <v>2.4</v>
      </c>
      <c r="K31" s="52"/>
    </row>
    <row r="32" spans="1:11" s="24" customFormat="1" ht="19.5" customHeight="1">
      <c r="A32" s="53" t="s">
        <v>527</v>
      </c>
      <c r="B32" s="2" t="s">
        <v>575</v>
      </c>
      <c r="C32" s="5" t="s">
        <v>580</v>
      </c>
      <c r="D32" s="2" t="s">
        <v>569</v>
      </c>
      <c r="E32" s="2">
        <v>0.62</v>
      </c>
      <c r="F32" s="2" t="s">
        <v>561</v>
      </c>
      <c r="G32" s="2">
        <f t="shared" si="1"/>
        <v>37.2</v>
      </c>
      <c r="H32" s="2">
        <f t="shared" si="0"/>
        <v>6.2</v>
      </c>
      <c r="I32" s="2">
        <v>3.1</v>
      </c>
      <c r="J32" s="2">
        <f>E32*5</f>
        <v>3.1</v>
      </c>
      <c r="K32" s="52"/>
    </row>
    <row r="33" spans="1:11" s="24" customFormat="1" ht="19.5" customHeight="1">
      <c r="A33" s="53" t="s">
        <v>527</v>
      </c>
      <c r="B33" s="2" t="s">
        <v>575</v>
      </c>
      <c r="C33" s="12" t="s">
        <v>538</v>
      </c>
      <c r="D33" s="2" t="s">
        <v>569</v>
      </c>
      <c r="E33" s="73">
        <v>0.59</v>
      </c>
      <c r="F33" s="2" t="s">
        <v>561</v>
      </c>
      <c r="G33" s="2">
        <f t="shared" si="1"/>
        <v>35.4</v>
      </c>
      <c r="H33" s="2">
        <f t="shared" si="0"/>
        <v>13.57</v>
      </c>
      <c r="I33" s="2">
        <v>10.57</v>
      </c>
      <c r="J33" s="2">
        <v>3</v>
      </c>
      <c r="K33" s="52"/>
    </row>
    <row r="34" spans="1:11" s="24" customFormat="1" ht="19.5" customHeight="1">
      <c r="A34" s="53" t="s">
        <v>527</v>
      </c>
      <c r="B34" s="2" t="s">
        <v>575</v>
      </c>
      <c r="C34" s="12" t="s">
        <v>539</v>
      </c>
      <c r="D34" s="2" t="s">
        <v>569</v>
      </c>
      <c r="E34" s="73">
        <v>1</v>
      </c>
      <c r="F34" s="2" t="s">
        <v>561</v>
      </c>
      <c r="G34" s="2">
        <f t="shared" si="1"/>
        <v>60</v>
      </c>
      <c r="H34" s="2">
        <f t="shared" si="0"/>
        <v>23</v>
      </c>
      <c r="I34" s="2">
        <v>18</v>
      </c>
      <c r="J34" s="2">
        <f>E34*5</f>
        <v>5</v>
      </c>
      <c r="K34" s="52"/>
    </row>
    <row r="35" spans="1:11" s="24" customFormat="1" ht="19.5" customHeight="1">
      <c r="A35" s="53" t="s">
        <v>527</v>
      </c>
      <c r="B35" s="2" t="s">
        <v>543</v>
      </c>
      <c r="C35" s="5" t="s">
        <v>540</v>
      </c>
      <c r="D35" s="2" t="s">
        <v>529</v>
      </c>
      <c r="E35" s="2">
        <v>0.1</v>
      </c>
      <c r="F35" s="2" t="s">
        <v>530</v>
      </c>
      <c r="G35" s="2">
        <v>36</v>
      </c>
      <c r="H35" s="2">
        <f t="shared" si="0"/>
        <v>12</v>
      </c>
      <c r="I35" s="2"/>
      <c r="J35" s="2">
        <v>12</v>
      </c>
      <c r="K35" s="52" t="s">
        <v>675</v>
      </c>
    </row>
    <row r="36" spans="1:11" s="68" customFormat="1" ht="19.5" customHeight="1">
      <c r="A36" s="92" t="s">
        <v>441</v>
      </c>
      <c r="B36" s="93"/>
      <c r="C36" s="93"/>
      <c r="D36" s="66"/>
      <c r="E36" s="66">
        <f>SUM(E37:E74)</f>
        <v>73.47000000000001</v>
      </c>
      <c r="F36" s="66"/>
      <c r="G36" s="66">
        <f>SUM(G37:G74)</f>
        <v>1966.02</v>
      </c>
      <c r="H36" s="66">
        <f>SUM(H37:H74)</f>
        <v>751.09</v>
      </c>
      <c r="I36" s="66">
        <f>SUM(I37:I74)</f>
        <v>436.38999999999993</v>
      </c>
      <c r="J36" s="66">
        <f>SUM(J37:J74)</f>
        <v>314.7</v>
      </c>
      <c r="K36" s="67"/>
    </row>
    <row r="37" spans="1:11" s="24" customFormat="1" ht="19.5" customHeight="1">
      <c r="A37" s="53" t="s">
        <v>27</v>
      </c>
      <c r="B37" s="74" t="s">
        <v>10</v>
      </c>
      <c r="C37" s="75" t="s">
        <v>11</v>
      </c>
      <c r="D37" s="74" t="s">
        <v>12</v>
      </c>
      <c r="E37" s="13">
        <v>3</v>
      </c>
      <c r="F37" s="74" t="s">
        <v>13</v>
      </c>
      <c r="G37" s="13">
        <v>90</v>
      </c>
      <c r="H37" s="13">
        <v>30</v>
      </c>
      <c r="I37" s="13"/>
      <c r="J37" s="13">
        <f>E37*10</f>
        <v>30</v>
      </c>
      <c r="K37" s="54"/>
    </row>
    <row r="38" spans="1:11" s="24" customFormat="1" ht="19.5" customHeight="1">
      <c r="A38" s="53" t="s">
        <v>27</v>
      </c>
      <c r="B38" s="2" t="s">
        <v>10</v>
      </c>
      <c r="C38" s="14" t="s">
        <v>34</v>
      </c>
      <c r="D38" s="2" t="s">
        <v>30</v>
      </c>
      <c r="E38" s="15">
        <v>0.33</v>
      </c>
      <c r="F38" s="2" t="s">
        <v>13</v>
      </c>
      <c r="G38" s="16">
        <v>11.55</v>
      </c>
      <c r="H38" s="2">
        <v>6.6</v>
      </c>
      <c r="I38" s="2">
        <f>E38*15</f>
        <v>4.95</v>
      </c>
      <c r="J38" s="2">
        <f>E38*5</f>
        <v>1.6500000000000001</v>
      </c>
      <c r="K38" s="54"/>
    </row>
    <row r="39" spans="1:11" s="24" customFormat="1" ht="19.5" customHeight="1">
      <c r="A39" s="53" t="s">
        <v>27</v>
      </c>
      <c r="B39" s="2" t="s">
        <v>10</v>
      </c>
      <c r="C39" s="14" t="s">
        <v>35</v>
      </c>
      <c r="D39" s="2" t="s">
        <v>30</v>
      </c>
      <c r="E39" s="15">
        <v>0.67</v>
      </c>
      <c r="F39" s="2" t="s">
        <v>13</v>
      </c>
      <c r="G39" s="16">
        <v>23.45</v>
      </c>
      <c r="H39" s="2">
        <v>13.4</v>
      </c>
      <c r="I39" s="2">
        <f>E39*15</f>
        <v>10.05</v>
      </c>
      <c r="J39" s="2">
        <f>E39*5</f>
        <v>3.35</v>
      </c>
      <c r="K39" s="54"/>
    </row>
    <row r="40" spans="1:11" s="24" customFormat="1" ht="19.5" customHeight="1">
      <c r="A40" s="53" t="s">
        <v>27</v>
      </c>
      <c r="B40" s="43" t="s">
        <v>10</v>
      </c>
      <c r="C40" s="76" t="s">
        <v>51</v>
      </c>
      <c r="D40" s="43" t="s">
        <v>30</v>
      </c>
      <c r="E40" s="43">
        <v>7</v>
      </c>
      <c r="F40" s="43" t="s">
        <v>440</v>
      </c>
      <c r="G40" s="43">
        <v>70</v>
      </c>
      <c r="H40" s="43">
        <v>10</v>
      </c>
      <c r="I40" s="43"/>
      <c r="J40" s="43">
        <v>10</v>
      </c>
      <c r="K40" s="77" t="s">
        <v>675</v>
      </c>
    </row>
    <row r="41" spans="1:11" s="24" customFormat="1" ht="19.5" customHeight="1">
      <c r="A41" s="53" t="s">
        <v>27</v>
      </c>
      <c r="B41" s="74" t="s">
        <v>14</v>
      </c>
      <c r="C41" s="75" t="s">
        <v>625</v>
      </c>
      <c r="D41" s="74" t="s">
        <v>12</v>
      </c>
      <c r="E41" s="13">
        <v>0.3</v>
      </c>
      <c r="F41" s="74" t="s">
        <v>13</v>
      </c>
      <c r="G41" s="13">
        <v>105</v>
      </c>
      <c r="H41" s="13">
        <v>3</v>
      </c>
      <c r="I41" s="13"/>
      <c r="J41" s="13">
        <f>E41*10</f>
        <v>3</v>
      </c>
      <c r="K41" s="54"/>
    </row>
    <row r="42" spans="1:11" s="24" customFormat="1" ht="19.5" customHeight="1">
      <c r="A42" s="53" t="s">
        <v>27</v>
      </c>
      <c r="B42" s="74" t="s">
        <v>14</v>
      </c>
      <c r="C42" s="75" t="s">
        <v>15</v>
      </c>
      <c r="D42" s="74" t="s">
        <v>12</v>
      </c>
      <c r="E42" s="13">
        <v>0.15</v>
      </c>
      <c r="F42" s="74" t="s">
        <v>13</v>
      </c>
      <c r="G42" s="13">
        <v>15</v>
      </c>
      <c r="H42" s="13">
        <v>1.5</v>
      </c>
      <c r="I42" s="13"/>
      <c r="J42" s="13">
        <f>E42*10</f>
        <v>1.5</v>
      </c>
      <c r="K42" s="54"/>
    </row>
    <row r="43" spans="1:11" s="24" customFormat="1" ht="19.5" customHeight="1">
      <c r="A43" s="53" t="s">
        <v>27</v>
      </c>
      <c r="B43" s="2" t="s">
        <v>14</v>
      </c>
      <c r="C43" s="5" t="s">
        <v>36</v>
      </c>
      <c r="D43" s="2" t="s">
        <v>30</v>
      </c>
      <c r="E43" s="2">
        <v>1.54</v>
      </c>
      <c r="F43" s="2" t="s">
        <v>13</v>
      </c>
      <c r="G43" s="2">
        <v>54</v>
      </c>
      <c r="H43" s="2">
        <v>35.47</v>
      </c>
      <c r="I43" s="2">
        <v>27.77</v>
      </c>
      <c r="J43" s="2">
        <f>E43*5</f>
        <v>7.7</v>
      </c>
      <c r="K43" s="54"/>
    </row>
    <row r="44" spans="1:11" s="24" customFormat="1" ht="24" customHeight="1">
      <c r="A44" s="53" t="s">
        <v>27</v>
      </c>
      <c r="B44" s="2" t="s">
        <v>14</v>
      </c>
      <c r="C44" s="56" t="s">
        <v>712</v>
      </c>
      <c r="D44" s="2" t="s">
        <v>620</v>
      </c>
      <c r="E44" s="2">
        <v>10.87</v>
      </c>
      <c r="F44" s="2" t="s">
        <v>13</v>
      </c>
      <c r="G44" s="2">
        <v>326.13</v>
      </c>
      <c r="H44" s="2">
        <f>E44*20</f>
        <v>217.39999999999998</v>
      </c>
      <c r="I44" s="2">
        <f>15*E44</f>
        <v>163.04999999999998</v>
      </c>
      <c r="J44" s="2">
        <f>H44-I44</f>
        <v>54.349999999999994</v>
      </c>
      <c r="K44" s="54" t="s">
        <v>719</v>
      </c>
    </row>
    <row r="45" spans="1:11" s="24" customFormat="1" ht="19.5" customHeight="1">
      <c r="A45" s="53" t="s">
        <v>27</v>
      </c>
      <c r="B45" s="43" t="s">
        <v>14</v>
      </c>
      <c r="C45" s="76" t="s">
        <v>53</v>
      </c>
      <c r="D45" s="43" t="s">
        <v>30</v>
      </c>
      <c r="E45" s="43">
        <v>3</v>
      </c>
      <c r="F45" s="43" t="s">
        <v>440</v>
      </c>
      <c r="G45" s="43">
        <v>99</v>
      </c>
      <c r="H45" s="43">
        <v>8</v>
      </c>
      <c r="I45" s="43"/>
      <c r="J45" s="43">
        <v>8</v>
      </c>
      <c r="K45" s="77" t="s">
        <v>675</v>
      </c>
    </row>
    <row r="46" spans="1:11" s="24" customFormat="1" ht="19.5" customHeight="1">
      <c r="A46" s="53" t="s">
        <v>27</v>
      </c>
      <c r="B46" s="74" t="s">
        <v>16</v>
      </c>
      <c r="C46" s="75" t="s">
        <v>17</v>
      </c>
      <c r="D46" s="74" t="s">
        <v>12</v>
      </c>
      <c r="E46" s="13">
        <v>1.64</v>
      </c>
      <c r="F46" s="74" t="s">
        <v>13</v>
      </c>
      <c r="G46" s="13">
        <f>E46*40</f>
        <v>65.6</v>
      </c>
      <c r="H46" s="13">
        <v>16.4</v>
      </c>
      <c r="I46" s="13"/>
      <c r="J46" s="13">
        <f>E46*10</f>
        <v>16.4</v>
      </c>
      <c r="K46" s="54"/>
    </row>
    <row r="47" spans="1:11" s="24" customFormat="1" ht="19.5" customHeight="1">
      <c r="A47" s="53" t="s">
        <v>27</v>
      </c>
      <c r="B47" s="2" t="s">
        <v>16</v>
      </c>
      <c r="C47" s="5" t="s">
        <v>37</v>
      </c>
      <c r="D47" s="2" t="s">
        <v>30</v>
      </c>
      <c r="E47" s="2">
        <v>1.12</v>
      </c>
      <c r="F47" s="2" t="s">
        <v>13</v>
      </c>
      <c r="G47" s="2">
        <f>E47*35</f>
        <v>39.2</v>
      </c>
      <c r="H47" s="2">
        <f>E47*23</f>
        <v>25.76</v>
      </c>
      <c r="I47" s="2">
        <f>E47*18</f>
        <v>20.160000000000004</v>
      </c>
      <c r="J47" s="2">
        <f>E47*5</f>
        <v>5.6000000000000005</v>
      </c>
      <c r="K47" s="54"/>
    </row>
    <row r="48" spans="1:11" s="24" customFormat="1" ht="19.5" customHeight="1">
      <c r="A48" s="53" t="s">
        <v>27</v>
      </c>
      <c r="B48" s="43" t="s">
        <v>16</v>
      </c>
      <c r="C48" s="76" t="s">
        <v>50</v>
      </c>
      <c r="D48" s="43" t="s">
        <v>30</v>
      </c>
      <c r="E48" s="43">
        <v>5.1</v>
      </c>
      <c r="F48" s="43" t="s">
        <v>440</v>
      </c>
      <c r="G48" s="43">
        <v>138</v>
      </c>
      <c r="H48" s="43">
        <v>10</v>
      </c>
      <c r="I48" s="43"/>
      <c r="J48" s="43">
        <v>10</v>
      </c>
      <c r="K48" s="77" t="s">
        <v>675</v>
      </c>
    </row>
    <row r="49" spans="1:11" s="24" customFormat="1" ht="19.5" customHeight="1">
      <c r="A49" s="53" t="s">
        <v>27</v>
      </c>
      <c r="B49" s="74" t="s">
        <v>18</v>
      </c>
      <c r="C49" s="75" t="s">
        <v>19</v>
      </c>
      <c r="D49" s="74" t="s">
        <v>12</v>
      </c>
      <c r="E49" s="13">
        <v>1.2</v>
      </c>
      <c r="F49" s="74" t="s">
        <v>13</v>
      </c>
      <c r="G49" s="13">
        <f>E49*20</f>
        <v>24</v>
      </c>
      <c r="H49" s="13">
        <v>12</v>
      </c>
      <c r="I49" s="13"/>
      <c r="J49" s="13">
        <f>E49*10</f>
        <v>12</v>
      </c>
      <c r="K49" s="54"/>
    </row>
    <row r="50" spans="1:11" s="24" customFormat="1" ht="19.5" customHeight="1">
      <c r="A50" s="53" t="s">
        <v>27</v>
      </c>
      <c r="B50" s="2" t="s">
        <v>18</v>
      </c>
      <c r="C50" s="5" t="s">
        <v>38</v>
      </c>
      <c r="D50" s="2" t="s">
        <v>30</v>
      </c>
      <c r="E50" s="2">
        <v>1.5</v>
      </c>
      <c r="F50" s="2" t="s">
        <v>13</v>
      </c>
      <c r="G50" s="2">
        <v>52</v>
      </c>
      <c r="H50" s="2">
        <v>34.5</v>
      </c>
      <c r="I50" s="2">
        <v>27</v>
      </c>
      <c r="J50" s="2">
        <f>E50*5</f>
        <v>7.5</v>
      </c>
      <c r="K50" s="54"/>
    </row>
    <row r="51" spans="1:11" s="24" customFormat="1" ht="19.5" customHeight="1">
      <c r="A51" s="53" t="s">
        <v>27</v>
      </c>
      <c r="B51" s="43" t="s">
        <v>18</v>
      </c>
      <c r="C51" s="76" t="s">
        <v>49</v>
      </c>
      <c r="D51" s="43" t="s">
        <v>30</v>
      </c>
      <c r="E51" s="43">
        <v>5.6</v>
      </c>
      <c r="F51" s="43" t="s">
        <v>440</v>
      </c>
      <c r="G51" s="43">
        <v>80</v>
      </c>
      <c r="H51" s="43">
        <v>10</v>
      </c>
      <c r="I51" s="43"/>
      <c r="J51" s="43">
        <v>10</v>
      </c>
      <c r="K51" s="77" t="s">
        <v>675</v>
      </c>
    </row>
    <row r="52" spans="1:11" s="24" customFormat="1" ht="19.5" customHeight="1">
      <c r="A52" s="53" t="s">
        <v>27</v>
      </c>
      <c r="B52" s="74" t="s">
        <v>20</v>
      </c>
      <c r="C52" s="75" t="s">
        <v>21</v>
      </c>
      <c r="D52" s="74" t="s">
        <v>12</v>
      </c>
      <c r="E52" s="13">
        <v>0.22</v>
      </c>
      <c r="F52" s="74" t="s">
        <v>13</v>
      </c>
      <c r="G52" s="13">
        <f>E52*20</f>
        <v>4.4</v>
      </c>
      <c r="H52" s="13">
        <v>2.2</v>
      </c>
      <c r="I52" s="13"/>
      <c r="J52" s="13">
        <f>E52*10</f>
        <v>2.2</v>
      </c>
      <c r="K52" s="54"/>
    </row>
    <row r="53" spans="1:11" s="24" customFormat="1" ht="19.5" customHeight="1">
      <c r="A53" s="53" t="s">
        <v>27</v>
      </c>
      <c r="B53" s="74" t="s">
        <v>20</v>
      </c>
      <c r="C53" s="75" t="s">
        <v>22</v>
      </c>
      <c r="D53" s="74" t="s">
        <v>12</v>
      </c>
      <c r="E53" s="13">
        <v>0.33</v>
      </c>
      <c r="F53" s="74" t="s">
        <v>13</v>
      </c>
      <c r="G53" s="13">
        <f>E53*20</f>
        <v>6.6000000000000005</v>
      </c>
      <c r="H53" s="13">
        <v>3.3</v>
      </c>
      <c r="I53" s="13"/>
      <c r="J53" s="13">
        <f>E53*10</f>
        <v>3.3000000000000003</v>
      </c>
      <c r="K53" s="54"/>
    </row>
    <row r="54" spans="1:11" s="24" customFormat="1" ht="19.5" customHeight="1">
      <c r="A54" s="53" t="s">
        <v>27</v>
      </c>
      <c r="B54" s="2" t="s">
        <v>20</v>
      </c>
      <c r="C54" s="17" t="s">
        <v>39</v>
      </c>
      <c r="D54" s="2" t="s">
        <v>30</v>
      </c>
      <c r="E54" s="18">
        <v>1.31</v>
      </c>
      <c r="F54" s="2" t="s">
        <v>13</v>
      </c>
      <c r="G54" s="2">
        <f>E54*30</f>
        <v>39.300000000000004</v>
      </c>
      <c r="H54" s="2">
        <v>26.2</v>
      </c>
      <c r="I54" s="2">
        <v>19.65</v>
      </c>
      <c r="J54" s="2">
        <f>E54*5</f>
        <v>6.550000000000001</v>
      </c>
      <c r="K54" s="54"/>
    </row>
    <row r="55" spans="1:11" s="24" customFormat="1" ht="19.5" customHeight="1">
      <c r="A55" s="53" t="s">
        <v>27</v>
      </c>
      <c r="B55" s="2" t="s">
        <v>20</v>
      </c>
      <c r="C55" s="19" t="s">
        <v>40</v>
      </c>
      <c r="D55" s="2" t="s">
        <v>30</v>
      </c>
      <c r="E55" s="20">
        <v>0.31</v>
      </c>
      <c r="F55" s="2" t="s">
        <v>13</v>
      </c>
      <c r="G55" s="2">
        <f>E55*30</f>
        <v>9.3</v>
      </c>
      <c r="H55" s="2">
        <v>6.2</v>
      </c>
      <c r="I55" s="2">
        <v>4.65</v>
      </c>
      <c r="J55" s="2">
        <f>E55*5</f>
        <v>1.55</v>
      </c>
      <c r="K55" s="54"/>
    </row>
    <row r="56" spans="1:11" s="24" customFormat="1" ht="19.5" customHeight="1">
      <c r="A56" s="53" t="s">
        <v>27</v>
      </c>
      <c r="B56" s="2" t="s">
        <v>20</v>
      </c>
      <c r="C56" s="19" t="s">
        <v>610</v>
      </c>
      <c r="D56" s="2" t="s">
        <v>611</v>
      </c>
      <c r="E56" s="20">
        <v>3.03</v>
      </c>
      <c r="F56" s="2" t="s">
        <v>612</v>
      </c>
      <c r="G56" s="2">
        <v>86.38</v>
      </c>
      <c r="H56" s="2">
        <v>64.3</v>
      </c>
      <c r="I56" s="2">
        <v>49.15</v>
      </c>
      <c r="J56" s="2">
        <f>H56-I56</f>
        <v>15.149999999999999</v>
      </c>
      <c r="K56" s="54"/>
    </row>
    <row r="57" spans="1:11" s="24" customFormat="1" ht="19.5" customHeight="1">
      <c r="A57" s="53" t="s">
        <v>27</v>
      </c>
      <c r="B57" s="43" t="s">
        <v>20</v>
      </c>
      <c r="C57" s="76" t="s">
        <v>52</v>
      </c>
      <c r="D57" s="43" t="s">
        <v>30</v>
      </c>
      <c r="E57" s="43">
        <v>6.5</v>
      </c>
      <c r="F57" s="43" t="s">
        <v>440</v>
      </c>
      <c r="G57" s="43">
        <v>78</v>
      </c>
      <c r="H57" s="43">
        <v>9</v>
      </c>
      <c r="I57" s="43"/>
      <c r="J57" s="43">
        <v>9</v>
      </c>
      <c r="K57" s="77" t="s">
        <v>675</v>
      </c>
    </row>
    <row r="58" spans="1:11" s="24" customFormat="1" ht="19.5" customHeight="1">
      <c r="A58" s="53" t="s">
        <v>27</v>
      </c>
      <c r="B58" s="74" t="s">
        <v>23</v>
      </c>
      <c r="C58" s="75" t="s">
        <v>24</v>
      </c>
      <c r="D58" s="74" t="s">
        <v>12</v>
      </c>
      <c r="E58" s="13">
        <v>1</v>
      </c>
      <c r="F58" s="74" t="s">
        <v>13</v>
      </c>
      <c r="G58" s="13">
        <v>55.4</v>
      </c>
      <c r="H58" s="13">
        <v>10</v>
      </c>
      <c r="I58" s="13"/>
      <c r="J58" s="13">
        <f>E58*10</f>
        <v>10</v>
      </c>
      <c r="K58" s="54"/>
    </row>
    <row r="59" spans="1:11" s="24" customFormat="1" ht="19.5" customHeight="1">
      <c r="A59" s="53" t="s">
        <v>27</v>
      </c>
      <c r="B59" s="2" t="s">
        <v>23</v>
      </c>
      <c r="C59" s="5" t="s">
        <v>46</v>
      </c>
      <c r="D59" s="2" t="s">
        <v>12</v>
      </c>
      <c r="E59" s="2">
        <v>1.49</v>
      </c>
      <c r="F59" s="2" t="s">
        <v>13</v>
      </c>
      <c r="G59" s="2">
        <v>52.16</v>
      </c>
      <c r="H59" s="2">
        <v>34.25</v>
      </c>
      <c r="I59" s="2">
        <v>26.8</v>
      </c>
      <c r="J59" s="2">
        <f>E59*5</f>
        <v>7.45</v>
      </c>
      <c r="K59" s="54"/>
    </row>
    <row r="60" spans="1:11" s="24" customFormat="1" ht="19.5" customHeight="1">
      <c r="A60" s="53" t="s">
        <v>27</v>
      </c>
      <c r="B60" s="43" t="s">
        <v>55</v>
      </c>
      <c r="C60" s="76" t="s">
        <v>56</v>
      </c>
      <c r="D60" s="43" t="s">
        <v>30</v>
      </c>
      <c r="E60" s="43">
        <v>4.5</v>
      </c>
      <c r="F60" s="43" t="s">
        <v>440</v>
      </c>
      <c r="G60" s="43">
        <v>70</v>
      </c>
      <c r="H60" s="43">
        <v>10</v>
      </c>
      <c r="I60" s="43"/>
      <c r="J60" s="43">
        <v>10</v>
      </c>
      <c r="K60" s="77" t="s">
        <v>675</v>
      </c>
    </row>
    <row r="61" spans="1:11" s="24" customFormat="1" ht="19.5" customHeight="1">
      <c r="A61" s="53" t="s">
        <v>27</v>
      </c>
      <c r="B61" s="74" t="s">
        <v>25</v>
      </c>
      <c r="C61" s="75" t="s">
        <v>26</v>
      </c>
      <c r="D61" s="74" t="s">
        <v>12</v>
      </c>
      <c r="E61" s="13">
        <v>0.36</v>
      </c>
      <c r="F61" s="74" t="s">
        <v>13</v>
      </c>
      <c r="G61" s="13">
        <v>18</v>
      </c>
      <c r="H61" s="13">
        <f>E61*10</f>
        <v>3.5999999999999996</v>
      </c>
      <c r="I61" s="13"/>
      <c r="J61" s="13">
        <f>E61*10</f>
        <v>3.5999999999999996</v>
      </c>
      <c r="K61" s="54"/>
    </row>
    <row r="62" spans="1:11" s="24" customFormat="1" ht="19.5" customHeight="1">
      <c r="A62" s="53" t="s">
        <v>27</v>
      </c>
      <c r="B62" s="2" t="s">
        <v>25</v>
      </c>
      <c r="C62" s="5" t="s">
        <v>626</v>
      </c>
      <c r="D62" s="2" t="s">
        <v>30</v>
      </c>
      <c r="E62" s="2">
        <v>0.82</v>
      </c>
      <c r="F62" s="2" t="s">
        <v>13</v>
      </c>
      <c r="G62" s="2">
        <v>28.7</v>
      </c>
      <c r="H62" s="2">
        <v>18.86</v>
      </c>
      <c r="I62" s="2">
        <v>14.76</v>
      </c>
      <c r="J62" s="2">
        <f>E62*5</f>
        <v>4.1</v>
      </c>
      <c r="K62" s="54"/>
    </row>
    <row r="63" spans="1:11" s="24" customFormat="1" ht="19.5" customHeight="1">
      <c r="A63" s="53" t="s">
        <v>27</v>
      </c>
      <c r="B63" s="2" t="s">
        <v>25</v>
      </c>
      <c r="C63" s="5" t="s">
        <v>47</v>
      </c>
      <c r="D63" s="2" t="s">
        <v>30</v>
      </c>
      <c r="E63" s="2">
        <v>0.85</v>
      </c>
      <c r="F63" s="2" t="s">
        <v>13</v>
      </c>
      <c r="G63" s="2">
        <v>29.75</v>
      </c>
      <c r="H63" s="2">
        <v>19.55</v>
      </c>
      <c r="I63" s="2">
        <v>15.3</v>
      </c>
      <c r="J63" s="2">
        <f>E63*5</f>
        <v>4.25</v>
      </c>
      <c r="K63" s="54"/>
    </row>
    <row r="64" spans="1:11" s="24" customFormat="1" ht="19.5" customHeight="1">
      <c r="A64" s="53" t="s">
        <v>27</v>
      </c>
      <c r="B64" s="43" t="s">
        <v>25</v>
      </c>
      <c r="C64" s="76" t="s">
        <v>57</v>
      </c>
      <c r="D64" s="43" t="s">
        <v>30</v>
      </c>
      <c r="E64" s="43">
        <v>1</v>
      </c>
      <c r="F64" s="43" t="s">
        <v>440</v>
      </c>
      <c r="G64" s="43">
        <v>30</v>
      </c>
      <c r="H64" s="43">
        <v>7</v>
      </c>
      <c r="I64" s="43"/>
      <c r="J64" s="43">
        <v>7</v>
      </c>
      <c r="K64" s="77" t="s">
        <v>675</v>
      </c>
    </row>
    <row r="65" spans="1:11" s="24" customFormat="1" ht="19.5" customHeight="1">
      <c r="A65" s="53" t="s">
        <v>27</v>
      </c>
      <c r="B65" s="74" t="s">
        <v>28</v>
      </c>
      <c r="C65" s="75" t="s">
        <v>29</v>
      </c>
      <c r="D65" s="74" t="s">
        <v>30</v>
      </c>
      <c r="E65" s="74">
        <v>0.15</v>
      </c>
      <c r="F65" s="74" t="s">
        <v>13</v>
      </c>
      <c r="G65" s="74">
        <v>5.32</v>
      </c>
      <c r="H65" s="74">
        <v>1.5</v>
      </c>
      <c r="I65" s="74"/>
      <c r="J65" s="13">
        <f>E65*10</f>
        <v>1.5</v>
      </c>
      <c r="K65" s="54"/>
    </row>
    <row r="66" spans="1:11" s="24" customFormat="1" ht="19.5" customHeight="1">
      <c r="A66" s="53" t="s">
        <v>27</v>
      </c>
      <c r="B66" s="74" t="s">
        <v>28</v>
      </c>
      <c r="C66" s="75" t="s">
        <v>31</v>
      </c>
      <c r="D66" s="74" t="s">
        <v>30</v>
      </c>
      <c r="E66" s="74">
        <v>0.12</v>
      </c>
      <c r="F66" s="74" t="s">
        <v>13</v>
      </c>
      <c r="G66" s="74">
        <v>4.2</v>
      </c>
      <c r="H66" s="74">
        <v>1.2</v>
      </c>
      <c r="I66" s="74"/>
      <c r="J66" s="13">
        <f>E66*10</f>
        <v>1.2</v>
      </c>
      <c r="K66" s="54"/>
    </row>
    <row r="67" spans="1:11" s="24" customFormat="1" ht="19.5" customHeight="1">
      <c r="A67" s="53" t="s">
        <v>27</v>
      </c>
      <c r="B67" s="74" t="s">
        <v>28</v>
      </c>
      <c r="C67" s="75" t="s">
        <v>32</v>
      </c>
      <c r="D67" s="74" t="s">
        <v>30</v>
      </c>
      <c r="E67" s="74">
        <v>0.22</v>
      </c>
      <c r="F67" s="74" t="s">
        <v>13</v>
      </c>
      <c r="G67" s="74">
        <v>7.81</v>
      </c>
      <c r="H67" s="74">
        <v>2.2</v>
      </c>
      <c r="I67" s="74"/>
      <c r="J67" s="13">
        <f>E67*10</f>
        <v>2.2</v>
      </c>
      <c r="K67" s="54"/>
    </row>
    <row r="68" spans="1:11" s="24" customFormat="1" ht="19.5" customHeight="1">
      <c r="A68" s="53" t="s">
        <v>27</v>
      </c>
      <c r="B68" s="74" t="s">
        <v>28</v>
      </c>
      <c r="C68" s="75" t="s">
        <v>33</v>
      </c>
      <c r="D68" s="74" t="s">
        <v>30</v>
      </c>
      <c r="E68" s="74">
        <v>0.2</v>
      </c>
      <c r="F68" s="74" t="s">
        <v>13</v>
      </c>
      <c r="G68" s="74">
        <v>7.07</v>
      </c>
      <c r="H68" s="74">
        <v>2</v>
      </c>
      <c r="I68" s="74"/>
      <c r="J68" s="13">
        <f>E68*10</f>
        <v>2</v>
      </c>
      <c r="K68" s="54"/>
    </row>
    <row r="69" spans="1:11" s="24" customFormat="1" ht="19.5" customHeight="1">
      <c r="A69" s="53" t="s">
        <v>27</v>
      </c>
      <c r="B69" s="2" t="s">
        <v>28</v>
      </c>
      <c r="C69" s="5" t="s">
        <v>48</v>
      </c>
      <c r="D69" s="2" t="s">
        <v>30</v>
      </c>
      <c r="E69" s="2">
        <v>1.5</v>
      </c>
      <c r="F69" s="2" t="s">
        <v>13</v>
      </c>
      <c r="G69" s="2">
        <v>45</v>
      </c>
      <c r="H69" s="2">
        <v>30</v>
      </c>
      <c r="I69" s="2">
        <v>22.5</v>
      </c>
      <c r="J69" s="2">
        <v>7.5</v>
      </c>
      <c r="K69" s="54"/>
    </row>
    <row r="70" spans="1:11" s="24" customFormat="1" ht="19.5" customHeight="1">
      <c r="A70" s="53" t="s">
        <v>27</v>
      </c>
      <c r="B70" s="43" t="s">
        <v>28</v>
      </c>
      <c r="C70" s="76" t="s">
        <v>58</v>
      </c>
      <c r="D70" s="43" t="s">
        <v>30</v>
      </c>
      <c r="E70" s="43">
        <v>1.5</v>
      </c>
      <c r="F70" s="43" t="s">
        <v>440</v>
      </c>
      <c r="G70" s="43">
        <v>30</v>
      </c>
      <c r="H70" s="43">
        <v>7</v>
      </c>
      <c r="I70" s="43"/>
      <c r="J70" s="43">
        <v>7</v>
      </c>
      <c r="K70" s="77" t="s">
        <v>675</v>
      </c>
    </row>
    <row r="71" spans="1:11" s="24" customFormat="1" ht="19.5" customHeight="1">
      <c r="A71" s="53" t="s">
        <v>27</v>
      </c>
      <c r="B71" s="2" t="s">
        <v>41</v>
      </c>
      <c r="C71" s="5" t="s">
        <v>42</v>
      </c>
      <c r="D71" s="2" t="s">
        <v>30</v>
      </c>
      <c r="E71" s="2">
        <v>2.32</v>
      </c>
      <c r="F71" s="2" t="s">
        <v>13</v>
      </c>
      <c r="G71" s="2">
        <v>81.2</v>
      </c>
      <c r="H71" s="2">
        <v>11.6</v>
      </c>
      <c r="I71" s="2">
        <v>0</v>
      </c>
      <c r="J71" s="2">
        <f>E71*5</f>
        <v>11.6</v>
      </c>
      <c r="K71" s="54"/>
    </row>
    <row r="72" spans="1:11" s="24" customFormat="1" ht="19.5" customHeight="1">
      <c r="A72" s="53" t="s">
        <v>27</v>
      </c>
      <c r="B72" s="21" t="s">
        <v>43</v>
      </c>
      <c r="C72" s="22" t="s">
        <v>44</v>
      </c>
      <c r="D72" s="21" t="s">
        <v>30</v>
      </c>
      <c r="E72" s="21">
        <v>1.3</v>
      </c>
      <c r="F72" s="2" t="s">
        <v>13</v>
      </c>
      <c r="G72" s="21">
        <v>43.5</v>
      </c>
      <c r="H72" s="21">
        <v>29.9</v>
      </c>
      <c r="I72" s="21">
        <v>23.4</v>
      </c>
      <c r="J72" s="2">
        <f>E72*5</f>
        <v>6.5</v>
      </c>
      <c r="K72" s="54"/>
    </row>
    <row r="73" spans="1:11" s="24" customFormat="1" ht="19.5" customHeight="1">
      <c r="A73" s="53" t="s">
        <v>27</v>
      </c>
      <c r="B73" s="21" t="s">
        <v>43</v>
      </c>
      <c r="C73" s="22" t="s">
        <v>45</v>
      </c>
      <c r="D73" s="21" t="s">
        <v>30</v>
      </c>
      <c r="E73" s="21">
        <v>0.4</v>
      </c>
      <c r="F73" s="2" t="s">
        <v>13</v>
      </c>
      <c r="G73" s="21">
        <v>14</v>
      </c>
      <c r="H73" s="21">
        <v>9.2</v>
      </c>
      <c r="I73" s="21">
        <v>7.2</v>
      </c>
      <c r="J73" s="2">
        <f>E73*5</f>
        <v>2</v>
      </c>
      <c r="K73" s="54"/>
    </row>
    <row r="74" spans="1:11" s="24" customFormat="1" ht="19.5" customHeight="1">
      <c r="A74" s="53" t="s">
        <v>27</v>
      </c>
      <c r="B74" s="43" t="s">
        <v>43</v>
      </c>
      <c r="C74" s="76" t="s">
        <v>54</v>
      </c>
      <c r="D74" s="43" t="s">
        <v>30</v>
      </c>
      <c r="E74" s="43">
        <v>1.02</v>
      </c>
      <c r="F74" s="43" t="s">
        <v>440</v>
      </c>
      <c r="G74" s="43">
        <v>27</v>
      </c>
      <c r="H74" s="43">
        <v>8</v>
      </c>
      <c r="I74" s="43"/>
      <c r="J74" s="43">
        <v>8</v>
      </c>
      <c r="K74" s="77" t="s">
        <v>675</v>
      </c>
    </row>
    <row r="75" spans="1:11" s="68" customFormat="1" ht="19.5" customHeight="1">
      <c r="A75" s="92" t="s">
        <v>651</v>
      </c>
      <c r="B75" s="93"/>
      <c r="C75" s="93"/>
      <c r="D75" s="66"/>
      <c r="E75" s="66">
        <f>SUM(E76:E99)</f>
        <v>132.60000000000002</v>
      </c>
      <c r="F75" s="66"/>
      <c r="G75" s="66">
        <f>SUM(G76:G99)</f>
        <v>4002</v>
      </c>
      <c r="H75" s="66">
        <f>SUM(H76:H99)</f>
        <v>1833</v>
      </c>
      <c r="I75" s="66">
        <f>SUM(I76:I99)</f>
        <v>1441</v>
      </c>
      <c r="J75" s="66">
        <f>SUM(J76:J99)</f>
        <v>392</v>
      </c>
      <c r="K75" s="67"/>
    </row>
    <row r="76" spans="1:11" s="24" customFormat="1" ht="19.5" customHeight="1">
      <c r="A76" s="53" t="s">
        <v>442</v>
      </c>
      <c r="B76" s="2" t="s">
        <v>59</v>
      </c>
      <c r="C76" s="5" t="s">
        <v>60</v>
      </c>
      <c r="D76" s="2" t="s">
        <v>61</v>
      </c>
      <c r="E76" s="2">
        <v>7.1</v>
      </c>
      <c r="F76" s="2" t="s">
        <v>62</v>
      </c>
      <c r="G76" s="2">
        <v>160</v>
      </c>
      <c r="H76" s="2">
        <f>E76*10</f>
        <v>71</v>
      </c>
      <c r="I76" s="2"/>
      <c r="J76" s="2">
        <f>H76</f>
        <v>71</v>
      </c>
      <c r="K76" s="52"/>
    </row>
    <row r="77" spans="1:11" s="24" customFormat="1" ht="19.5" customHeight="1">
      <c r="A77" s="53" t="s">
        <v>442</v>
      </c>
      <c r="B77" s="2" t="s">
        <v>63</v>
      </c>
      <c r="C77" s="5" t="s">
        <v>627</v>
      </c>
      <c r="D77" s="2" t="s">
        <v>64</v>
      </c>
      <c r="E77" s="2">
        <v>2</v>
      </c>
      <c r="F77" s="2" t="s">
        <v>65</v>
      </c>
      <c r="G77" s="2">
        <f>E77*35</f>
        <v>70</v>
      </c>
      <c r="H77" s="2">
        <f>I77+J77</f>
        <v>40</v>
      </c>
      <c r="I77" s="2">
        <f>E77*15</f>
        <v>30</v>
      </c>
      <c r="J77" s="2">
        <f>E77*5</f>
        <v>10</v>
      </c>
      <c r="K77" s="52"/>
    </row>
    <row r="78" spans="1:11" s="24" customFormat="1" ht="19.5" customHeight="1">
      <c r="A78" s="53" t="s">
        <v>442</v>
      </c>
      <c r="B78" s="2" t="s">
        <v>66</v>
      </c>
      <c r="C78" s="5" t="s">
        <v>67</v>
      </c>
      <c r="D78" s="2" t="s">
        <v>68</v>
      </c>
      <c r="E78" s="2">
        <v>10.5</v>
      </c>
      <c r="F78" s="2" t="s">
        <v>69</v>
      </c>
      <c r="G78" s="2">
        <v>335</v>
      </c>
      <c r="H78" s="2">
        <v>163.5</v>
      </c>
      <c r="I78" s="2">
        <f>E78*15</f>
        <v>157.5</v>
      </c>
      <c r="J78" s="2">
        <v>6</v>
      </c>
      <c r="K78" s="52" t="s">
        <v>675</v>
      </c>
    </row>
    <row r="79" spans="1:11" s="24" customFormat="1" ht="19.5" customHeight="1">
      <c r="A79" s="53" t="s">
        <v>442</v>
      </c>
      <c r="B79" s="2" t="s">
        <v>70</v>
      </c>
      <c r="C79" s="5" t="s">
        <v>71</v>
      </c>
      <c r="D79" s="2" t="s">
        <v>72</v>
      </c>
      <c r="E79" s="2">
        <v>3.2</v>
      </c>
      <c r="F79" s="2" t="s">
        <v>73</v>
      </c>
      <c r="G79" s="2">
        <v>108</v>
      </c>
      <c r="H79" s="2">
        <v>55</v>
      </c>
      <c r="I79" s="2">
        <f>E79*15</f>
        <v>48</v>
      </c>
      <c r="J79" s="2">
        <v>7</v>
      </c>
      <c r="K79" s="52" t="s">
        <v>675</v>
      </c>
    </row>
    <row r="80" spans="1:11" s="24" customFormat="1" ht="19.5" customHeight="1">
      <c r="A80" s="53" t="s">
        <v>442</v>
      </c>
      <c r="B80" s="2" t="s">
        <v>59</v>
      </c>
      <c r="C80" s="5" t="s">
        <v>619</v>
      </c>
      <c r="D80" s="2" t="s">
        <v>12</v>
      </c>
      <c r="E80" s="2">
        <v>9.5</v>
      </c>
      <c r="F80" s="2" t="s">
        <v>615</v>
      </c>
      <c r="G80" s="2">
        <v>380</v>
      </c>
      <c r="H80" s="2">
        <f>E80*10</f>
        <v>95</v>
      </c>
      <c r="I80" s="2"/>
      <c r="J80" s="2">
        <f>H80</f>
        <v>95</v>
      </c>
      <c r="K80" s="52"/>
    </row>
    <row r="81" spans="1:11" s="24" customFormat="1" ht="19.5" customHeight="1">
      <c r="A81" s="53" t="s">
        <v>442</v>
      </c>
      <c r="B81" s="2" t="s">
        <v>74</v>
      </c>
      <c r="C81" s="5" t="s">
        <v>631</v>
      </c>
      <c r="D81" s="2" t="s">
        <v>75</v>
      </c>
      <c r="E81" s="2">
        <v>4.2</v>
      </c>
      <c r="F81" s="2" t="s">
        <v>76</v>
      </c>
      <c r="G81" s="2">
        <v>600</v>
      </c>
      <c r="H81" s="2">
        <f>I81+J81</f>
        <v>241</v>
      </c>
      <c r="I81" s="2">
        <v>220</v>
      </c>
      <c r="J81" s="2">
        <f>E81*5</f>
        <v>21</v>
      </c>
      <c r="K81" s="52"/>
    </row>
    <row r="82" spans="1:11" s="24" customFormat="1" ht="19.5" customHeight="1">
      <c r="A82" s="53" t="s">
        <v>442</v>
      </c>
      <c r="B82" s="2" t="s">
        <v>77</v>
      </c>
      <c r="C82" s="5" t="s">
        <v>78</v>
      </c>
      <c r="D82" s="2" t="s">
        <v>72</v>
      </c>
      <c r="E82" s="2">
        <v>20</v>
      </c>
      <c r="F82" s="2" t="s">
        <v>76</v>
      </c>
      <c r="G82" s="2">
        <v>10</v>
      </c>
      <c r="H82" s="2">
        <v>5</v>
      </c>
      <c r="I82" s="2"/>
      <c r="J82" s="2">
        <v>5</v>
      </c>
      <c r="K82" s="52" t="s">
        <v>675</v>
      </c>
    </row>
    <row r="83" spans="1:11" s="24" customFormat="1" ht="19.5" customHeight="1">
      <c r="A83" s="53" t="s">
        <v>442</v>
      </c>
      <c r="B83" s="2" t="s">
        <v>79</v>
      </c>
      <c r="C83" s="5" t="s">
        <v>80</v>
      </c>
      <c r="D83" s="2" t="s">
        <v>81</v>
      </c>
      <c r="E83" s="2">
        <v>10</v>
      </c>
      <c r="F83" s="2" t="s">
        <v>82</v>
      </c>
      <c r="G83" s="2">
        <v>9</v>
      </c>
      <c r="H83" s="2">
        <v>4</v>
      </c>
      <c r="I83" s="2"/>
      <c r="J83" s="2">
        <v>4</v>
      </c>
      <c r="K83" s="52" t="s">
        <v>675</v>
      </c>
    </row>
    <row r="84" spans="1:11" s="24" customFormat="1" ht="19.5" customHeight="1">
      <c r="A84" s="53" t="s">
        <v>442</v>
      </c>
      <c r="B84" s="2" t="s">
        <v>83</v>
      </c>
      <c r="C84" s="5" t="s">
        <v>84</v>
      </c>
      <c r="D84" s="2" t="s">
        <v>85</v>
      </c>
      <c r="E84" s="2">
        <v>3</v>
      </c>
      <c r="F84" s="2" t="s">
        <v>82</v>
      </c>
      <c r="G84" s="2">
        <v>20</v>
      </c>
      <c r="H84" s="2">
        <v>4</v>
      </c>
      <c r="I84" s="2"/>
      <c r="J84" s="2">
        <v>4</v>
      </c>
      <c r="K84" s="52" t="s">
        <v>675</v>
      </c>
    </row>
    <row r="85" spans="1:11" s="24" customFormat="1" ht="19.5" customHeight="1">
      <c r="A85" s="53" t="s">
        <v>442</v>
      </c>
      <c r="B85" s="2" t="s">
        <v>86</v>
      </c>
      <c r="C85" s="5" t="s">
        <v>87</v>
      </c>
      <c r="D85" s="2" t="s">
        <v>85</v>
      </c>
      <c r="E85" s="2">
        <v>2</v>
      </c>
      <c r="F85" s="2" t="s">
        <v>82</v>
      </c>
      <c r="G85" s="2">
        <v>60</v>
      </c>
      <c r="H85" s="2">
        <f>I85+J85</f>
        <v>40</v>
      </c>
      <c r="I85" s="2">
        <f>E85*15</f>
        <v>30</v>
      </c>
      <c r="J85" s="2">
        <f>E85*5</f>
        <v>10</v>
      </c>
      <c r="K85" s="52"/>
    </row>
    <row r="86" spans="1:11" s="24" customFormat="1" ht="19.5" customHeight="1">
      <c r="A86" s="53" t="s">
        <v>442</v>
      </c>
      <c r="B86" s="2" t="s">
        <v>88</v>
      </c>
      <c r="C86" s="5" t="s">
        <v>89</v>
      </c>
      <c r="D86" s="2" t="s">
        <v>75</v>
      </c>
      <c r="E86" s="2">
        <v>2.2</v>
      </c>
      <c r="F86" s="2" t="s">
        <v>69</v>
      </c>
      <c r="G86" s="2">
        <f>E86*35</f>
        <v>77</v>
      </c>
      <c r="H86" s="2">
        <f>I86+J86</f>
        <v>44</v>
      </c>
      <c r="I86" s="2">
        <f>E86*15</f>
        <v>33</v>
      </c>
      <c r="J86" s="2">
        <f>E86*5</f>
        <v>11</v>
      </c>
      <c r="K86" s="52"/>
    </row>
    <row r="87" spans="1:11" s="24" customFormat="1" ht="19.5" customHeight="1">
      <c r="A87" s="53" t="s">
        <v>442</v>
      </c>
      <c r="B87" s="2" t="s">
        <v>86</v>
      </c>
      <c r="C87" s="5" t="s">
        <v>90</v>
      </c>
      <c r="D87" s="2" t="s">
        <v>85</v>
      </c>
      <c r="E87" s="2">
        <v>2</v>
      </c>
      <c r="F87" s="2" t="s">
        <v>82</v>
      </c>
      <c r="G87" s="2">
        <v>60</v>
      </c>
      <c r="H87" s="2">
        <f>I87+J87</f>
        <v>40</v>
      </c>
      <c r="I87" s="2">
        <f>E87*15</f>
        <v>30</v>
      </c>
      <c r="J87" s="2">
        <f>E87*5</f>
        <v>10</v>
      </c>
      <c r="K87" s="52"/>
    </row>
    <row r="88" spans="1:11" s="24" customFormat="1" ht="19.5" customHeight="1">
      <c r="A88" s="53" t="s">
        <v>442</v>
      </c>
      <c r="B88" s="2" t="s">
        <v>91</v>
      </c>
      <c r="C88" s="5" t="s">
        <v>92</v>
      </c>
      <c r="D88" s="2" t="s">
        <v>93</v>
      </c>
      <c r="E88" s="2">
        <v>8</v>
      </c>
      <c r="F88" s="2" t="s">
        <v>94</v>
      </c>
      <c r="G88" s="2">
        <v>36</v>
      </c>
      <c r="H88" s="2">
        <v>5</v>
      </c>
      <c r="I88" s="2"/>
      <c r="J88" s="2">
        <v>5</v>
      </c>
      <c r="K88" s="52" t="s">
        <v>675</v>
      </c>
    </row>
    <row r="89" spans="1:11" s="24" customFormat="1" ht="19.5" customHeight="1">
      <c r="A89" s="53" t="s">
        <v>442</v>
      </c>
      <c r="B89" s="2" t="s">
        <v>91</v>
      </c>
      <c r="C89" s="5" t="s">
        <v>95</v>
      </c>
      <c r="D89" s="2" t="s">
        <v>93</v>
      </c>
      <c r="E89" s="2">
        <v>8</v>
      </c>
      <c r="F89" s="2" t="s">
        <v>94</v>
      </c>
      <c r="G89" s="2">
        <v>38</v>
      </c>
      <c r="H89" s="2">
        <v>5</v>
      </c>
      <c r="I89" s="2"/>
      <c r="J89" s="2">
        <v>5</v>
      </c>
      <c r="K89" s="52" t="s">
        <v>675</v>
      </c>
    </row>
    <row r="90" spans="1:11" s="24" customFormat="1" ht="19.5" customHeight="1">
      <c r="A90" s="53" t="s">
        <v>442</v>
      </c>
      <c r="B90" s="2" t="s">
        <v>91</v>
      </c>
      <c r="C90" s="5" t="s">
        <v>96</v>
      </c>
      <c r="D90" s="2" t="s">
        <v>93</v>
      </c>
      <c r="E90" s="2">
        <v>5</v>
      </c>
      <c r="F90" s="2" t="s">
        <v>94</v>
      </c>
      <c r="G90" s="2">
        <v>150</v>
      </c>
      <c r="H90" s="2">
        <v>78</v>
      </c>
      <c r="I90" s="2">
        <f>E90*15</f>
        <v>75</v>
      </c>
      <c r="J90" s="2">
        <v>3</v>
      </c>
      <c r="K90" s="52" t="s">
        <v>675</v>
      </c>
    </row>
    <row r="91" spans="1:11" s="24" customFormat="1" ht="19.5" customHeight="1">
      <c r="A91" s="53" t="s">
        <v>442</v>
      </c>
      <c r="B91" s="2" t="s">
        <v>97</v>
      </c>
      <c r="C91" s="5" t="s">
        <v>98</v>
      </c>
      <c r="D91" s="2" t="s">
        <v>85</v>
      </c>
      <c r="E91" s="2">
        <v>6</v>
      </c>
      <c r="F91" s="2" t="s">
        <v>82</v>
      </c>
      <c r="G91" s="2">
        <f>E91*35</f>
        <v>210</v>
      </c>
      <c r="H91" s="2">
        <f>I91+J91</f>
        <v>120</v>
      </c>
      <c r="I91" s="2">
        <f>E91*15</f>
        <v>90</v>
      </c>
      <c r="J91" s="2">
        <f>E91*5</f>
        <v>30</v>
      </c>
      <c r="K91" s="52"/>
    </row>
    <row r="92" spans="1:11" s="24" customFormat="1" ht="19.5" customHeight="1">
      <c r="A92" s="53" t="s">
        <v>442</v>
      </c>
      <c r="B92" s="2" t="s">
        <v>99</v>
      </c>
      <c r="C92" s="5" t="s">
        <v>628</v>
      </c>
      <c r="D92" s="2" t="s">
        <v>81</v>
      </c>
      <c r="E92" s="2">
        <v>2</v>
      </c>
      <c r="F92" s="2" t="s">
        <v>100</v>
      </c>
      <c r="G92" s="2">
        <f>E92*35</f>
        <v>70</v>
      </c>
      <c r="H92" s="2">
        <f>I92+J92</f>
        <v>40</v>
      </c>
      <c r="I92" s="2">
        <f>E92*15</f>
        <v>30</v>
      </c>
      <c r="J92" s="2">
        <f>E92*5</f>
        <v>10</v>
      </c>
      <c r="K92" s="52"/>
    </row>
    <row r="93" spans="1:11" s="24" customFormat="1" ht="19.5" customHeight="1">
      <c r="A93" s="53" t="s">
        <v>442</v>
      </c>
      <c r="B93" s="2" t="s">
        <v>101</v>
      </c>
      <c r="C93" s="5" t="s">
        <v>102</v>
      </c>
      <c r="D93" s="2" t="s">
        <v>75</v>
      </c>
      <c r="E93" s="2">
        <v>5.6</v>
      </c>
      <c r="F93" s="2" t="s">
        <v>69</v>
      </c>
      <c r="G93" s="2">
        <v>897</v>
      </c>
      <c r="H93" s="2">
        <f>I93+J93</f>
        <v>391</v>
      </c>
      <c r="I93" s="2">
        <v>363</v>
      </c>
      <c r="J93" s="2">
        <f>E93*5</f>
        <v>28</v>
      </c>
      <c r="K93" s="52"/>
    </row>
    <row r="94" spans="1:11" s="24" customFormat="1" ht="19.5" customHeight="1">
      <c r="A94" s="53" t="s">
        <v>442</v>
      </c>
      <c r="B94" s="2" t="s">
        <v>103</v>
      </c>
      <c r="C94" s="5" t="s">
        <v>104</v>
      </c>
      <c r="D94" s="2" t="s">
        <v>64</v>
      </c>
      <c r="E94" s="2">
        <v>6</v>
      </c>
      <c r="F94" s="2" t="s">
        <v>105</v>
      </c>
      <c r="G94" s="2">
        <v>180</v>
      </c>
      <c r="H94" s="2">
        <v>97</v>
      </c>
      <c r="I94" s="2">
        <f aca="true" t="shared" si="2" ref="I94:I99">E94*15</f>
        <v>90</v>
      </c>
      <c r="J94" s="2">
        <v>7</v>
      </c>
      <c r="K94" s="52" t="s">
        <v>675</v>
      </c>
    </row>
    <row r="95" spans="1:11" s="24" customFormat="1" ht="19.5" customHeight="1">
      <c r="A95" s="53" t="s">
        <v>442</v>
      </c>
      <c r="B95" s="2" t="s">
        <v>103</v>
      </c>
      <c r="C95" s="5" t="s">
        <v>106</v>
      </c>
      <c r="D95" s="2" t="s">
        <v>64</v>
      </c>
      <c r="E95" s="2">
        <v>3.5</v>
      </c>
      <c r="F95" s="2" t="s">
        <v>105</v>
      </c>
      <c r="G95" s="2">
        <v>130</v>
      </c>
      <c r="H95" s="2">
        <v>59.5</v>
      </c>
      <c r="I95" s="2">
        <f t="shared" si="2"/>
        <v>52.5</v>
      </c>
      <c r="J95" s="2">
        <v>7</v>
      </c>
      <c r="K95" s="52" t="s">
        <v>675</v>
      </c>
    </row>
    <row r="96" spans="1:11" s="24" customFormat="1" ht="19.5" customHeight="1">
      <c r="A96" s="53" t="s">
        <v>442</v>
      </c>
      <c r="B96" s="2" t="s">
        <v>107</v>
      </c>
      <c r="C96" s="5" t="s">
        <v>629</v>
      </c>
      <c r="D96" s="2" t="s">
        <v>64</v>
      </c>
      <c r="E96" s="2">
        <v>6</v>
      </c>
      <c r="F96" s="2" t="s">
        <v>105</v>
      </c>
      <c r="G96" s="2">
        <v>180</v>
      </c>
      <c r="H96" s="2">
        <f>I96+J96</f>
        <v>120</v>
      </c>
      <c r="I96" s="2">
        <f t="shared" si="2"/>
        <v>90</v>
      </c>
      <c r="J96" s="2">
        <f>E96*5</f>
        <v>30</v>
      </c>
      <c r="K96" s="52"/>
    </row>
    <row r="97" spans="1:11" s="24" customFormat="1" ht="19.5" customHeight="1">
      <c r="A97" s="53" t="s">
        <v>442</v>
      </c>
      <c r="B97" s="2" t="s">
        <v>108</v>
      </c>
      <c r="C97" s="5" t="s">
        <v>630</v>
      </c>
      <c r="D97" s="2" t="s">
        <v>72</v>
      </c>
      <c r="E97" s="2">
        <v>4</v>
      </c>
      <c r="F97" s="2" t="s">
        <v>76</v>
      </c>
      <c r="G97" s="2">
        <v>128</v>
      </c>
      <c r="H97" s="2">
        <v>65</v>
      </c>
      <c r="I97" s="2">
        <f t="shared" si="2"/>
        <v>60</v>
      </c>
      <c r="J97" s="2">
        <v>5</v>
      </c>
      <c r="K97" s="52" t="s">
        <v>675</v>
      </c>
    </row>
    <row r="98" spans="1:11" s="24" customFormat="1" ht="19.5" customHeight="1">
      <c r="A98" s="53" t="s">
        <v>442</v>
      </c>
      <c r="B98" s="2" t="s">
        <v>108</v>
      </c>
      <c r="C98" s="5" t="s">
        <v>109</v>
      </c>
      <c r="D98" s="2" t="s">
        <v>72</v>
      </c>
      <c r="E98" s="2">
        <v>1.3</v>
      </c>
      <c r="F98" s="2" t="s">
        <v>76</v>
      </c>
      <c r="G98" s="2">
        <v>36</v>
      </c>
      <c r="H98" s="2">
        <v>24.5</v>
      </c>
      <c r="I98" s="2">
        <f t="shared" si="2"/>
        <v>19.5</v>
      </c>
      <c r="J98" s="2">
        <v>5</v>
      </c>
      <c r="K98" s="52" t="s">
        <v>675</v>
      </c>
    </row>
    <row r="99" spans="1:11" s="24" customFormat="1" ht="19.5" customHeight="1">
      <c r="A99" s="53" t="s">
        <v>442</v>
      </c>
      <c r="B99" s="2" t="s">
        <v>108</v>
      </c>
      <c r="C99" s="5" t="s">
        <v>110</v>
      </c>
      <c r="D99" s="2" t="s">
        <v>72</v>
      </c>
      <c r="E99" s="2">
        <v>1.5</v>
      </c>
      <c r="F99" s="2" t="s">
        <v>76</v>
      </c>
      <c r="G99" s="2">
        <v>58</v>
      </c>
      <c r="H99" s="2">
        <v>25.5</v>
      </c>
      <c r="I99" s="2">
        <f t="shared" si="2"/>
        <v>22.5</v>
      </c>
      <c r="J99" s="2">
        <v>3</v>
      </c>
      <c r="K99" s="52" t="s">
        <v>675</v>
      </c>
    </row>
    <row r="100" spans="1:11" s="68" customFormat="1" ht="19.5" customHeight="1">
      <c r="A100" s="92" t="s">
        <v>652</v>
      </c>
      <c r="B100" s="93"/>
      <c r="C100" s="93"/>
      <c r="D100" s="66"/>
      <c r="E100" s="66">
        <f>SUM(E101:E135)</f>
        <v>103.85999999999997</v>
      </c>
      <c r="F100" s="66"/>
      <c r="G100" s="66">
        <f>SUM(G101:G135)</f>
        <v>8668.95</v>
      </c>
      <c r="H100" s="66">
        <f>SUM(H101:H135)</f>
        <v>621.5</v>
      </c>
      <c r="I100" s="66">
        <f>SUM(I101:I135)</f>
        <v>209.4</v>
      </c>
      <c r="J100" s="66">
        <f>SUM(J101:J135)</f>
        <v>412.1</v>
      </c>
      <c r="K100" s="67"/>
    </row>
    <row r="101" spans="1:11" s="23" customFormat="1" ht="19.5" customHeight="1">
      <c r="A101" s="53" t="s">
        <v>523</v>
      </c>
      <c r="B101" s="2" t="s">
        <v>669</v>
      </c>
      <c r="C101" s="5" t="s">
        <v>670</v>
      </c>
      <c r="D101" s="2" t="s">
        <v>114</v>
      </c>
      <c r="E101" s="2">
        <v>7.6</v>
      </c>
      <c r="F101" s="2" t="s">
        <v>510</v>
      </c>
      <c r="G101" s="2">
        <v>2621</v>
      </c>
      <c r="H101" s="2">
        <f>E101*10</f>
        <v>76</v>
      </c>
      <c r="I101" s="2"/>
      <c r="J101" s="2">
        <f>H101-I101</f>
        <v>76</v>
      </c>
      <c r="K101" s="52"/>
    </row>
    <row r="102" spans="1:11" s="24" customFormat="1" ht="19.5" customHeight="1">
      <c r="A102" s="53" t="s">
        <v>523</v>
      </c>
      <c r="B102" s="2" t="s">
        <v>669</v>
      </c>
      <c r="C102" s="5" t="s">
        <v>586</v>
      </c>
      <c r="D102" s="2" t="s">
        <v>608</v>
      </c>
      <c r="E102" s="2">
        <v>1.5</v>
      </c>
      <c r="F102" s="2" t="s">
        <v>649</v>
      </c>
      <c r="G102" s="2">
        <v>50.6</v>
      </c>
      <c r="H102" s="2">
        <f>I102+J102</f>
        <v>31</v>
      </c>
      <c r="I102" s="2">
        <v>27</v>
      </c>
      <c r="J102" s="2">
        <v>4</v>
      </c>
      <c r="K102" s="52" t="s">
        <v>675</v>
      </c>
    </row>
    <row r="103" spans="1:11" s="24" customFormat="1" ht="19.5" customHeight="1">
      <c r="A103" s="53" t="s">
        <v>523</v>
      </c>
      <c r="B103" s="2" t="s">
        <v>669</v>
      </c>
      <c r="C103" s="5" t="s">
        <v>587</v>
      </c>
      <c r="D103" s="2" t="s">
        <v>608</v>
      </c>
      <c r="E103" s="2">
        <v>5</v>
      </c>
      <c r="F103" s="2" t="s">
        <v>649</v>
      </c>
      <c r="G103" s="2">
        <v>150</v>
      </c>
      <c r="H103" s="2">
        <f>I103+J103</f>
        <v>94</v>
      </c>
      <c r="I103" s="2">
        <v>90</v>
      </c>
      <c r="J103" s="2">
        <v>4</v>
      </c>
      <c r="K103" s="52" t="s">
        <v>675</v>
      </c>
    </row>
    <row r="104" spans="1:11" s="23" customFormat="1" ht="19.5" customHeight="1">
      <c r="A104" s="53" t="s">
        <v>523</v>
      </c>
      <c r="B104" s="2" t="s">
        <v>511</v>
      </c>
      <c r="C104" s="5" t="s">
        <v>671</v>
      </c>
      <c r="D104" s="2" t="s">
        <v>114</v>
      </c>
      <c r="E104" s="2">
        <v>2.7</v>
      </c>
      <c r="F104" s="2" t="s">
        <v>510</v>
      </c>
      <c r="G104" s="2">
        <v>1155</v>
      </c>
      <c r="H104" s="2">
        <f>E104*10</f>
        <v>27</v>
      </c>
      <c r="I104" s="2"/>
      <c r="J104" s="2">
        <f>H104-I104</f>
        <v>27</v>
      </c>
      <c r="K104" s="52"/>
    </row>
    <row r="105" spans="1:11" s="24" customFormat="1" ht="19.5" customHeight="1">
      <c r="A105" s="53" t="s">
        <v>523</v>
      </c>
      <c r="B105" s="2" t="s">
        <v>511</v>
      </c>
      <c r="C105" s="5" t="s">
        <v>614</v>
      </c>
      <c r="D105" s="2" t="s">
        <v>12</v>
      </c>
      <c r="E105" s="2">
        <v>1.2</v>
      </c>
      <c r="F105" s="2" t="s">
        <v>615</v>
      </c>
      <c r="G105" s="2">
        <v>30</v>
      </c>
      <c r="H105" s="2">
        <f>10*E105</f>
        <v>12</v>
      </c>
      <c r="I105" s="2"/>
      <c r="J105" s="2">
        <f>H105</f>
        <v>12</v>
      </c>
      <c r="K105" s="52"/>
    </row>
    <row r="106" spans="1:11" s="24" customFormat="1" ht="19.5" customHeight="1">
      <c r="A106" s="53" t="s">
        <v>523</v>
      </c>
      <c r="B106" s="2" t="s">
        <v>511</v>
      </c>
      <c r="C106" s="5" t="s">
        <v>588</v>
      </c>
      <c r="D106" s="2" t="s">
        <v>608</v>
      </c>
      <c r="E106" s="2">
        <v>1</v>
      </c>
      <c r="F106" s="2" t="s">
        <v>649</v>
      </c>
      <c r="G106" s="2">
        <v>36</v>
      </c>
      <c r="H106" s="2">
        <f>I106+J106</f>
        <v>5</v>
      </c>
      <c r="I106" s="2"/>
      <c r="J106" s="2">
        <v>5</v>
      </c>
      <c r="K106" s="52" t="s">
        <v>675</v>
      </c>
    </row>
    <row r="107" spans="1:11" s="24" customFormat="1" ht="19.5" customHeight="1">
      <c r="A107" s="53" t="s">
        <v>523</v>
      </c>
      <c r="B107" s="2" t="s">
        <v>511</v>
      </c>
      <c r="C107" s="5" t="s">
        <v>589</v>
      </c>
      <c r="D107" s="2" t="s">
        <v>608</v>
      </c>
      <c r="E107" s="2">
        <v>0.8</v>
      </c>
      <c r="F107" s="2" t="s">
        <v>649</v>
      </c>
      <c r="G107" s="2">
        <v>40</v>
      </c>
      <c r="H107" s="2">
        <f>I107+J107</f>
        <v>3</v>
      </c>
      <c r="I107" s="2"/>
      <c r="J107" s="2">
        <v>3</v>
      </c>
      <c r="K107" s="52" t="s">
        <v>675</v>
      </c>
    </row>
    <row r="108" spans="1:11" s="23" customFormat="1" ht="19.5" customHeight="1">
      <c r="A108" s="53" t="s">
        <v>523</v>
      </c>
      <c r="B108" s="2" t="s">
        <v>512</v>
      </c>
      <c r="C108" s="5" t="s">
        <v>672</v>
      </c>
      <c r="D108" s="2" t="s">
        <v>114</v>
      </c>
      <c r="E108" s="2">
        <v>6.14</v>
      </c>
      <c r="F108" s="2" t="s">
        <v>510</v>
      </c>
      <c r="G108" s="2">
        <v>2627</v>
      </c>
      <c r="H108" s="2">
        <f>E108*10</f>
        <v>61.4</v>
      </c>
      <c r="I108" s="2"/>
      <c r="J108" s="2">
        <f>H108-I108</f>
        <v>61.4</v>
      </c>
      <c r="K108" s="52"/>
    </row>
    <row r="109" spans="1:11" s="23" customFormat="1" ht="19.5" customHeight="1">
      <c r="A109" s="53" t="s">
        <v>523</v>
      </c>
      <c r="B109" s="2" t="s">
        <v>512</v>
      </c>
      <c r="C109" s="5" t="s">
        <v>513</v>
      </c>
      <c r="D109" s="2" t="s">
        <v>514</v>
      </c>
      <c r="E109" s="2">
        <v>4</v>
      </c>
      <c r="F109" s="2" t="s">
        <v>515</v>
      </c>
      <c r="G109" s="2">
        <v>140</v>
      </c>
      <c r="H109" s="2">
        <f>E109*20</f>
        <v>80</v>
      </c>
      <c r="I109" s="2">
        <f>E109*15</f>
        <v>60</v>
      </c>
      <c r="J109" s="2">
        <f>H109-I109</f>
        <v>20</v>
      </c>
      <c r="K109" s="52"/>
    </row>
    <row r="110" spans="1:11" s="23" customFormat="1" ht="19.5" customHeight="1">
      <c r="A110" s="53" t="s">
        <v>523</v>
      </c>
      <c r="B110" s="2" t="s">
        <v>512</v>
      </c>
      <c r="C110" s="5" t="s">
        <v>516</v>
      </c>
      <c r="D110" s="2" t="s">
        <v>517</v>
      </c>
      <c r="E110" s="2">
        <v>1</v>
      </c>
      <c r="F110" s="2" t="s">
        <v>515</v>
      </c>
      <c r="G110" s="2">
        <v>45</v>
      </c>
      <c r="H110" s="2">
        <f>E110*10</f>
        <v>10</v>
      </c>
      <c r="I110" s="2"/>
      <c r="J110" s="2">
        <f>H110-I110</f>
        <v>10</v>
      </c>
      <c r="K110" s="52" t="s">
        <v>518</v>
      </c>
    </row>
    <row r="111" spans="1:11" s="24" customFormat="1" ht="19.5" customHeight="1">
      <c r="A111" s="53" t="s">
        <v>523</v>
      </c>
      <c r="B111" s="2" t="s">
        <v>512</v>
      </c>
      <c r="C111" s="5" t="s">
        <v>590</v>
      </c>
      <c r="D111" s="2" t="s">
        <v>608</v>
      </c>
      <c r="E111" s="2">
        <v>8</v>
      </c>
      <c r="F111" s="2" t="s">
        <v>649</v>
      </c>
      <c r="G111" s="2">
        <v>20</v>
      </c>
      <c r="H111" s="2">
        <f>I111+J111</f>
        <v>3</v>
      </c>
      <c r="I111" s="2"/>
      <c r="J111" s="2">
        <v>3</v>
      </c>
      <c r="K111" s="52" t="s">
        <v>675</v>
      </c>
    </row>
    <row r="112" spans="1:11" s="24" customFormat="1" ht="19.5" customHeight="1">
      <c r="A112" s="53" t="s">
        <v>523</v>
      </c>
      <c r="B112" s="2" t="s">
        <v>512</v>
      </c>
      <c r="C112" s="5" t="s">
        <v>591</v>
      </c>
      <c r="D112" s="2" t="s">
        <v>608</v>
      </c>
      <c r="E112" s="2">
        <v>1</v>
      </c>
      <c r="F112" s="2" t="s">
        <v>649</v>
      </c>
      <c r="G112" s="2">
        <v>15</v>
      </c>
      <c r="H112" s="2">
        <f>I112+J112</f>
        <v>3</v>
      </c>
      <c r="I112" s="2"/>
      <c r="J112" s="2">
        <v>3</v>
      </c>
      <c r="K112" s="52" t="s">
        <v>675</v>
      </c>
    </row>
    <row r="113" spans="1:11" s="24" customFormat="1" ht="19.5" customHeight="1">
      <c r="A113" s="53" t="s">
        <v>523</v>
      </c>
      <c r="B113" s="2" t="s">
        <v>512</v>
      </c>
      <c r="C113" s="5" t="s">
        <v>609</v>
      </c>
      <c r="D113" s="2" t="s">
        <v>608</v>
      </c>
      <c r="E113" s="2">
        <v>1.5</v>
      </c>
      <c r="F113" s="2" t="s">
        <v>649</v>
      </c>
      <c r="G113" s="2">
        <v>18</v>
      </c>
      <c r="H113" s="2">
        <f>I113+J113</f>
        <v>3</v>
      </c>
      <c r="I113" s="2"/>
      <c r="J113" s="2">
        <v>3</v>
      </c>
      <c r="K113" s="52" t="s">
        <v>675</v>
      </c>
    </row>
    <row r="114" spans="1:11" s="24" customFormat="1" ht="19.5" customHeight="1">
      <c r="A114" s="53" t="s">
        <v>523</v>
      </c>
      <c r="B114" s="2" t="s">
        <v>512</v>
      </c>
      <c r="C114" s="5" t="s">
        <v>592</v>
      </c>
      <c r="D114" s="2" t="s">
        <v>608</v>
      </c>
      <c r="E114" s="2">
        <v>2.5</v>
      </c>
      <c r="F114" s="2" t="s">
        <v>649</v>
      </c>
      <c r="G114" s="2">
        <v>70</v>
      </c>
      <c r="H114" s="2">
        <f>I114+J114</f>
        <v>3</v>
      </c>
      <c r="I114" s="2"/>
      <c r="J114" s="2">
        <v>3</v>
      </c>
      <c r="K114" s="52" t="s">
        <v>675</v>
      </c>
    </row>
    <row r="115" spans="1:11" s="23" customFormat="1" ht="19.5" customHeight="1">
      <c r="A115" s="53" t="s">
        <v>523</v>
      </c>
      <c r="B115" s="2" t="s">
        <v>519</v>
      </c>
      <c r="C115" s="5" t="s">
        <v>520</v>
      </c>
      <c r="D115" s="2" t="s">
        <v>517</v>
      </c>
      <c r="E115" s="2">
        <v>3.1</v>
      </c>
      <c r="F115" s="2" t="s">
        <v>510</v>
      </c>
      <c r="G115" s="2">
        <v>385</v>
      </c>
      <c r="H115" s="2">
        <f>E115*10</f>
        <v>31</v>
      </c>
      <c r="I115" s="2"/>
      <c r="J115" s="2">
        <f>H115-I115</f>
        <v>31</v>
      </c>
      <c r="K115" s="52"/>
    </row>
    <row r="116" spans="1:11" s="23" customFormat="1" ht="19.5" customHeight="1">
      <c r="A116" s="53" t="s">
        <v>523</v>
      </c>
      <c r="B116" s="2" t="s">
        <v>519</v>
      </c>
      <c r="C116" s="5" t="s">
        <v>521</v>
      </c>
      <c r="D116" s="2" t="s">
        <v>514</v>
      </c>
      <c r="E116" s="2">
        <v>1.8</v>
      </c>
      <c r="F116" s="2" t="s">
        <v>515</v>
      </c>
      <c r="G116" s="2">
        <v>78</v>
      </c>
      <c r="H116" s="2">
        <f>E116*23</f>
        <v>41.4</v>
      </c>
      <c r="I116" s="2">
        <f>E116*18</f>
        <v>32.4</v>
      </c>
      <c r="J116" s="2">
        <f>H116-I116</f>
        <v>9</v>
      </c>
      <c r="K116" s="52"/>
    </row>
    <row r="117" spans="1:11" s="24" customFormat="1" ht="19.5" customHeight="1">
      <c r="A117" s="53" t="s">
        <v>523</v>
      </c>
      <c r="B117" s="2" t="s">
        <v>583</v>
      </c>
      <c r="C117" s="5" t="s">
        <v>598</v>
      </c>
      <c r="D117" s="2" t="s">
        <v>608</v>
      </c>
      <c r="E117" s="2">
        <v>2</v>
      </c>
      <c r="F117" s="2" t="s">
        <v>649</v>
      </c>
      <c r="G117" s="2">
        <v>39.75</v>
      </c>
      <c r="H117" s="2">
        <f>I117+J117</f>
        <v>4</v>
      </c>
      <c r="I117" s="2"/>
      <c r="J117" s="2">
        <v>4</v>
      </c>
      <c r="K117" s="52" t="s">
        <v>675</v>
      </c>
    </row>
    <row r="118" spans="1:11" s="24" customFormat="1" ht="19.5" customHeight="1">
      <c r="A118" s="53" t="s">
        <v>523</v>
      </c>
      <c r="B118" s="2" t="s">
        <v>583</v>
      </c>
      <c r="C118" s="5" t="s">
        <v>599</v>
      </c>
      <c r="D118" s="2" t="s">
        <v>608</v>
      </c>
      <c r="E118" s="2">
        <v>2.9</v>
      </c>
      <c r="F118" s="2" t="s">
        <v>649</v>
      </c>
      <c r="G118" s="2">
        <v>60</v>
      </c>
      <c r="H118" s="2">
        <f>I118+J118</f>
        <v>4.5</v>
      </c>
      <c r="I118" s="2"/>
      <c r="J118" s="2">
        <v>4.5</v>
      </c>
      <c r="K118" s="52" t="s">
        <v>675</v>
      </c>
    </row>
    <row r="119" spans="1:11" s="24" customFormat="1" ht="19.5" customHeight="1">
      <c r="A119" s="53" t="s">
        <v>523</v>
      </c>
      <c r="B119" s="2" t="s">
        <v>583</v>
      </c>
      <c r="C119" s="5" t="s">
        <v>600</v>
      </c>
      <c r="D119" s="2" t="s">
        <v>608</v>
      </c>
      <c r="E119" s="2">
        <v>2.5</v>
      </c>
      <c r="F119" s="2" t="s">
        <v>649</v>
      </c>
      <c r="G119" s="2">
        <v>20.5</v>
      </c>
      <c r="H119" s="2">
        <f>I119+J119</f>
        <v>4.5</v>
      </c>
      <c r="I119" s="2"/>
      <c r="J119" s="2">
        <v>4.5</v>
      </c>
      <c r="K119" s="52" t="s">
        <v>675</v>
      </c>
    </row>
    <row r="120" spans="1:11" s="24" customFormat="1" ht="19.5" customHeight="1">
      <c r="A120" s="53" t="s">
        <v>523</v>
      </c>
      <c r="B120" s="2" t="s">
        <v>632</v>
      </c>
      <c r="C120" s="5" t="s">
        <v>522</v>
      </c>
      <c r="D120" s="2" t="s">
        <v>114</v>
      </c>
      <c r="E120" s="2">
        <v>5.4</v>
      </c>
      <c r="F120" s="2" t="s">
        <v>649</v>
      </c>
      <c r="G120" s="2">
        <v>318.9</v>
      </c>
      <c r="H120" s="2">
        <f>E120*10</f>
        <v>54</v>
      </c>
      <c r="I120" s="2"/>
      <c r="J120" s="2">
        <f>H120-I120</f>
        <v>54</v>
      </c>
      <c r="K120" s="52"/>
    </row>
    <row r="121" spans="1:11" s="24" customFormat="1" ht="19.5" customHeight="1">
      <c r="A121" s="53" t="s">
        <v>523</v>
      </c>
      <c r="B121" s="2" t="s">
        <v>632</v>
      </c>
      <c r="C121" s="5" t="s">
        <v>616</v>
      </c>
      <c r="D121" s="2" t="s">
        <v>12</v>
      </c>
      <c r="E121" s="2">
        <v>3.2</v>
      </c>
      <c r="F121" s="2" t="s">
        <v>649</v>
      </c>
      <c r="G121" s="2">
        <v>128</v>
      </c>
      <c r="H121" s="2">
        <f>5*E121</f>
        <v>16</v>
      </c>
      <c r="I121" s="2"/>
      <c r="J121" s="2">
        <f>H121</f>
        <v>16</v>
      </c>
      <c r="K121" s="52"/>
    </row>
    <row r="122" spans="1:11" s="24" customFormat="1" ht="19.5" customHeight="1">
      <c r="A122" s="53" t="s">
        <v>523</v>
      </c>
      <c r="B122" s="2" t="s">
        <v>584</v>
      </c>
      <c r="C122" s="5" t="s">
        <v>601</v>
      </c>
      <c r="D122" s="2" t="s">
        <v>608</v>
      </c>
      <c r="E122" s="2">
        <v>1</v>
      </c>
      <c r="F122" s="2" t="s">
        <v>649</v>
      </c>
      <c r="G122" s="2">
        <v>15</v>
      </c>
      <c r="H122" s="2">
        <f aca="true" t="shared" si="3" ref="H122:H131">I122+J122</f>
        <v>3</v>
      </c>
      <c r="I122" s="2"/>
      <c r="J122" s="2">
        <v>3</v>
      </c>
      <c r="K122" s="52" t="s">
        <v>675</v>
      </c>
    </row>
    <row r="123" spans="1:11" s="24" customFormat="1" ht="19.5" customHeight="1">
      <c r="A123" s="53" t="s">
        <v>523</v>
      </c>
      <c r="B123" s="2" t="s">
        <v>584</v>
      </c>
      <c r="C123" s="5" t="s">
        <v>602</v>
      </c>
      <c r="D123" s="2" t="s">
        <v>608</v>
      </c>
      <c r="E123" s="2">
        <v>1</v>
      </c>
      <c r="F123" s="2" t="s">
        <v>649</v>
      </c>
      <c r="G123" s="2">
        <v>26</v>
      </c>
      <c r="H123" s="2">
        <f t="shared" si="3"/>
        <v>3</v>
      </c>
      <c r="I123" s="2"/>
      <c r="J123" s="2">
        <v>3</v>
      </c>
      <c r="K123" s="52" t="s">
        <v>675</v>
      </c>
    </row>
    <row r="124" spans="1:11" s="24" customFormat="1" ht="19.5" customHeight="1">
      <c r="A124" s="53" t="s">
        <v>523</v>
      </c>
      <c r="B124" s="2" t="s">
        <v>584</v>
      </c>
      <c r="C124" s="5" t="s">
        <v>603</v>
      </c>
      <c r="D124" s="2" t="s">
        <v>608</v>
      </c>
      <c r="E124" s="2">
        <v>9.1</v>
      </c>
      <c r="F124" s="2" t="s">
        <v>649</v>
      </c>
      <c r="G124" s="2">
        <v>7</v>
      </c>
      <c r="H124" s="2">
        <f t="shared" si="3"/>
        <v>3</v>
      </c>
      <c r="I124" s="2"/>
      <c r="J124" s="2">
        <v>3</v>
      </c>
      <c r="K124" s="52" t="s">
        <v>675</v>
      </c>
    </row>
    <row r="125" spans="1:11" s="24" customFormat="1" ht="19.5" customHeight="1">
      <c r="A125" s="53" t="s">
        <v>523</v>
      </c>
      <c r="B125" s="2" t="s">
        <v>584</v>
      </c>
      <c r="C125" s="5" t="s">
        <v>604</v>
      </c>
      <c r="D125" s="2" t="s">
        <v>608</v>
      </c>
      <c r="E125" s="2">
        <v>2.5</v>
      </c>
      <c r="F125" s="2" t="s">
        <v>649</v>
      </c>
      <c r="G125" s="2">
        <v>10.8</v>
      </c>
      <c r="H125" s="2">
        <f t="shared" si="3"/>
        <v>2</v>
      </c>
      <c r="I125" s="2"/>
      <c r="J125" s="2">
        <v>2</v>
      </c>
      <c r="K125" s="52" t="s">
        <v>675</v>
      </c>
    </row>
    <row r="126" spans="1:11" s="24" customFormat="1" ht="19.5" customHeight="1">
      <c r="A126" s="53" t="s">
        <v>523</v>
      </c>
      <c r="B126" s="2" t="s">
        <v>581</v>
      </c>
      <c r="C126" s="5" t="s">
        <v>593</v>
      </c>
      <c r="D126" s="2" t="s">
        <v>608</v>
      </c>
      <c r="E126" s="2">
        <v>1.3</v>
      </c>
      <c r="F126" s="2" t="s">
        <v>649</v>
      </c>
      <c r="G126" s="2">
        <v>10.4</v>
      </c>
      <c r="H126" s="2">
        <f t="shared" si="3"/>
        <v>4</v>
      </c>
      <c r="I126" s="2"/>
      <c r="J126" s="2">
        <v>4</v>
      </c>
      <c r="K126" s="52" t="s">
        <v>675</v>
      </c>
    </row>
    <row r="127" spans="1:11" s="24" customFormat="1" ht="19.5" customHeight="1">
      <c r="A127" s="53" t="s">
        <v>523</v>
      </c>
      <c r="B127" s="2" t="s">
        <v>581</v>
      </c>
      <c r="C127" s="5" t="s">
        <v>594</v>
      </c>
      <c r="D127" s="2" t="s">
        <v>608</v>
      </c>
      <c r="E127" s="2">
        <v>4</v>
      </c>
      <c r="F127" s="2" t="s">
        <v>649</v>
      </c>
      <c r="G127" s="2">
        <v>30</v>
      </c>
      <c r="H127" s="2">
        <f t="shared" si="3"/>
        <v>5.6</v>
      </c>
      <c r="I127" s="2"/>
      <c r="J127" s="2">
        <v>5.6</v>
      </c>
      <c r="K127" s="52" t="s">
        <v>675</v>
      </c>
    </row>
    <row r="128" spans="1:11" s="24" customFormat="1" ht="19.5" customHeight="1">
      <c r="A128" s="53" t="s">
        <v>523</v>
      </c>
      <c r="B128" s="2" t="s">
        <v>582</v>
      </c>
      <c r="C128" s="5" t="s">
        <v>595</v>
      </c>
      <c r="D128" s="2" t="s">
        <v>608</v>
      </c>
      <c r="E128" s="2">
        <v>7</v>
      </c>
      <c r="F128" s="2" t="s">
        <v>649</v>
      </c>
      <c r="G128" s="2">
        <v>175</v>
      </c>
      <c r="H128" s="2">
        <f t="shared" si="3"/>
        <v>3</v>
      </c>
      <c r="I128" s="2"/>
      <c r="J128" s="2">
        <v>3</v>
      </c>
      <c r="K128" s="52" t="s">
        <v>675</v>
      </c>
    </row>
    <row r="129" spans="1:11" s="24" customFormat="1" ht="19.5" customHeight="1">
      <c r="A129" s="53" t="s">
        <v>523</v>
      </c>
      <c r="B129" s="2" t="s">
        <v>582</v>
      </c>
      <c r="C129" s="5" t="s">
        <v>673</v>
      </c>
      <c r="D129" s="2" t="s">
        <v>608</v>
      </c>
      <c r="E129" s="2">
        <v>2.2</v>
      </c>
      <c r="F129" s="2" t="s">
        <v>649</v>
      </c>
      <c r="G129" s="2">
        <v>16</v>
      </c>
      <c r="H129" s="2">
        <f t="shared" si="3"/>
        <v>2.5</v>
      </c>
      <c r="I129" s="2"/>
      <c r="J129" s="2">
        <v>2.5</v>
      </c>
      <c r="K129" s="52" t="s">
        <v>675</v>
      </c>
    </row>
    <row r="130" spans="1:11" s="24" customFormat="1" ht="19.5" customHeight="1">
      <c r="A130" s="53" t="s">
        <v>523</v>
      </c>
      <c r="B130" s="2" t="s">
        <v>582</v>
      </c>
      <c r="C130" s="5" t="s">
        <v>596</v>
      </c>
      <c r="D130" s="2" t="s">
        <v>608</v>
      </c>
      <c r="E130" s="2">
        <v>1</v>
      </c>
      <c r="F130" s="2" t="s">
        <v>649</v>
      </c>
      <c r="G130" s="2">
        <v>30</v>
      </c>
      <c r="H130" s="2">
        <f t="shared" si="3"/>
        <v>2.5</v>
      </c>
      <c r="I130" s="2"/>
      <c r="J130" s="2">
        <v>2.5</v>
      </c>
      <c r="K130" s="52" t="s">
        <v>675</v>
      </c>
    </row>
    <row r="131" spans="1:11" s="24" customFormat="1" ht="19.5" customHeight="1">
      <c r="A131" s="53" t="s">
        <v>523</v>
      </c>
      <c r="B131" s="2" t="s">
        <v>582</v>
      </c>
      <c r="C131" s="5" t="s">
        <v>597</v>
      </c>
      <c r="D131" s="2" t="s">
        <v>608</v>
      </c>
      <c r="E131" s="2">
        <v>0.8</v>
      </c>
      <c r="F131" s="2" t="s">
        <v>649</v>
      </c>
      <c r="G131" s="2">
        <v>26</v>
      </c>
      <c r="H131" s="2">
        <f t="shared" si="3"/>
        <v>2</v>
      </c>
      <c r="I131" s="2"/>
      <c r="J131" s="2">
        <v>2</v>
      </c>
      <c r="K131" s="52" t="s">
        <v>675</v>
      </c>
    </row>
    <row r="132" spans="1:11" s="24" customFormat="1" ht="19.5" customHeight="1">
      <c r="A132" s="53" t="s">
        <v>667</v>
      </c>
      <c r="B132" s="2" t="s">
        <v>585</v>
      </c>
      <c r="C132" s="5" t="s">
        <v>666</v>
      </c>
      <c r="D132" s="2" t="s">
        <v>12</v>
      </c>
      <c r="E132" s="2">
        <v>2.42</v>
      </c>
      <c r="F132" s="2" t="s">
        <v>649</v>
      </c>
      <c r="G132" s="2">
        <v>85</v>
      </c>
      <c r="H132" s="2">
        <f>5*E132</f>
        <v>12.1</v>
      </c>
      <c r="I132" s="2"/>
      <c r="J132" s="2">
        <f>H132</f>
        <v>12.1</v>
      </c>
      <c r="K132" s="52"/>
    </row>
    <row r="133" spans="1:11" s="24" customFormat="1" ht="19.5" customHeight="1">
      <c r="A133" s="53" t="s">
        <v>523</v>
      </c>
      <c r="B133" s="2" t="s">
        <v>585</v>
      </c>
      <c r="C133" s="5" t="s">
        <v>605</v>
      </c>
      <c r="D133" s="2" t="s">
        <v>608</v>
      </c>
      <c r="E133" s="2">
        <v>3.6</v>
      </c>
      <c r="F133" s="2" t="s">
        <v>649</v>
      </c>
      <c r="G133" s="2">
        <v>90</v>
      </c>
      <c r="H133" s="2">
        <f>I133+J133</f>
        <v>5</v>
      </c>
      <c r="I133" s="2"/>
      <c r="J133" s="2">
        <v>5</v>
      </c>
      <c r="K133" s="52" t="s">
        <v>675</v>
      </c>
    </row>
    <row r="134" spans="1:11" s="24" customFormat="1" ht="19.5" customHeight="1">
      <c r="A134" s="53" t="s">
        <v>523</v>
      </c>
      <c r="B134" s="2" t="s">
        <v>585</v>
      </c>
      <c r="C134" s="5" t="s">
        <v>606</v>
      </c>
      <c r="D134" s="2" t="s">
        <v>608</v>
      </c>
      <c r="E134" s="2">
        <v>1.5</v>
      </c>
      <c r="F134" s="2" t="s">
        <v>649</v>
      </c>
      <c r="G134" s="2">
        <v>68</v>
      </c>
      <c r="H134" s="2">
        <f>I134+J134</f>
        <v>4</v>
      </c>
      <c r="I134" s="2"/>
      <c r="J134" s="2">
        <v>4</v>
      </c>
      <c r="K134" s="52" t="s">
        <v>675</v>
      </c>
    </row>
    <row r="135" spans="1:11" s="24" customFormat="1" ht="19.5" customHeight="1">
      <c r="A135" s="53" t="s">
        <v>523</v>
      </c>
      <c r="B135" s="2" t="s">
        <v>585</v>
      </c>
      <c r="C135" s="5" t="s">
        <v>607</v>
      </c>
      <c r="D135" s="2" t="s">
        <v>608</v>
      </c>
      <c r="E135" s="2">
        <v>1.6</v>
      </c>
      <c r="F135" s="2" t="s">
        <v>649</v>
      </c>
      <c r="G135" s="2">
        <v>32</v>
      </c>
      <c r="H135" s="2">
        <f>I135+J135</f>
        <v>3</v>
      </c>
      <c r="I135" s="2"/>
      <c r="J135" s="2">
        <v>3</v>
      </c>
      <c r="K135" s="52" t="s">
        <v>675</v>
      </c>
    </row>
    <row r="136" spans="1:11" s="68" customFormat="1" ht="19.5" customHeight="1">
      <c r="A136" s="92" t="s">
        <v>653</v>
      </c>
      <c r="B136" s="93"/>
      <c r="C136" s="93"/>
      <c r="D136" s="66"/>
      <c r="E136" s="66">
        <f>SUM(E137:E157)</f>
        <v>65.6</v>
      </c>
      <c r="F136" s="66"/>
      <c r="G136" s="66">
        <f>SUM(G137:G157)</f>
        <v>1195.6399999999999</v>
      </c>
      <c r="H136" s="66">
        <f>SUM(H137:H157)</f>
        <v>350.54999999999995</v>
      </c>
      <c r="I136" s="66">
        <f>SUM(I137:I157)</f>
        <v>208.15</v>
      </c>
      <c r="J136" s="66">
        <f>SUM(J137:J157)</f>
        <v>142.4</v>
      </c>
      <c r="K136" s="67"/>
    </row>
    <row r="137" spans="1:11" s="24" customFormat="1" ht="19.5" customHeight="1">
      <c r="A137" s="49" t="s">
        <v>115</v>
      </c>
      <c r="B137" s="6" t="s">
        <v>116</v>
      </c>
      <c r="C137" s="8" t="s">
        <v>117</v>
      </c>
      <c r="D137" s="6" t="s">
        <v>30</v>
      </c>
      <c r="E137" s="6">
        <v>1.4</v>
      </c>
      <c r="F137" s="6" t="s">
        <v>13</v>
      </c>
      <c r="G137" s="6">
        <v>56</v>
      </c>
      <c r="H137" s="6">
        <v>26</v>
      </c>
      <c r="I137" s="6">
        <v>21</v>
      </c>
      <c r="J137" s="6">
        <v>5</v>
      </c>
      <c r="K137" s="50"/>
    </row>
    <row r="138" spans="1:11" s="24" customFormat="1" ht="19.5" customHeight="1">
      <c r="A138" s="49" t="s">
        <v>115</v>
      </c>
      <c r="B138" s="6" t="s">
        <v>116</v>
      </c>
      <c r="C138" s="8" t="s">
        <v>118</v>
      </c>
      <c r="D138" s="6" t="s">
        <v>30</v>
      </c>
      <c r="E138" s="6">
        <v>2.32</v>
      </c>
      <c r="F138" s="6" t="s">
        <v>13</v>
      </c>
      <c r="G138" s="6">
        <v>92.8</v>
      </c>
      <c r="H138" s="6">
        <v>39.8</v>
      </c>
      <c r="I138" s="6">
        <v>34.8</v>
      </c>
      <c r="J138" s="6">
        <v>5</v>
      </c>
      <c r="K138" s="50"/>
    </row>
    <row r="139" spans="1:11" s="24" customFormat="1" ht="19.5" customHeight="1">
      <c r="A139" s="49" t="s">
        <v>119</v>
      </c>
      <c r="B139" s="6" t="s">
        <v>120</v>
      </c>
      <c r="C139" s="8" t="s">
        <v>121</v>
      </c>
      <c r="D139" s="6" t="s">
        <v>122</v>
      </c>
      <c r="E139" s="6">
        <v>4</v>
      </c>
      <c r="F139" s="6" t="s">
        <v>13</v>
      </c>
      <c r="G139" s="6">
        <v>60</v>
      </c>
      <c r="H139" s="6">
        <v>3.5</v>
      </c>
      <c r="I139" s="6"/>
      <c r="J139" s="6">
        <v>3.5</v>
      </c>
      <c r="K139" s="50" t="s">
        <v>675</v>
      </c>
    </row>
    <row r="140" spans="1:11" s="24" customFormat="1" ht="19.5" customHeight="1">
      <c r="A140" s="49" t="s">
        <v>119</v>
      </c>
      <c r="B140" s="6" t="s">
        <v>120</v>
      </c>
      <c r="C140" s="8" t="s">
        <v>123</v>
      </c>
      <c r="D140" s="6" t="s">
        <v>122</v>
      </c>
      <c r="E140" s="6">
        <v>2.7</v>
      </c>
      <c r="F140" s="6" t="s">
        <v>13</v>
      </c>
      <c r="G140" s="6">
        <v>40</v>
      </c>
      <c r="H140" s="6">
        <v>3.5</v>
      </c>
      <c r="I140" s="6"/>
      <c r="J140" s="6">
        <v>3.5</v>
      </c>
      <c r="K140" s="50" t="s">
        <v>675</v>
      </c>
    </row>
    <row r="141" spans="1:11" s="24" customFormat="1" ht="19.5" customHeight="1">
      <c r="A141" s="49" t="s">
        <v>115</v>
      </c>
      <c r="B141" s="6" t="s">
        <v>124</v>
      </c>
      <c r="C141" s="8" t="s">
        <v>125</v>
      </c>
      <c r="D141" s="6" t="s">
        <v>30</v>
      </c>
      <c r="E141" s="6">
        <v>2</v>
      </c>
      <c r="F141" s="6" t="s">
        <v>13</v>
      </c>
      <c r="G141" s="6">
        <v>90</v>
      </c>
      <c r="H141" s="6">
        <v>10</v>
      </c>
      <c r="I141" s="6"/>
      <c r="J141" s="6">
        <v>10</v>
      </c>
      <c r="K141" s="50"/>
    </row>
    <row r="142" spans="1:11" s="24" customFormat="1" ht="19.5" customHeight="1">
      <c r="A142" s="49" t="s">
        <v>119</v>
      </c>
      <c r="B142" s="6" t="s">
        <v>126</v>
      </c>
      <c r="C142" s="8" t="s">
        <v>127</v>
      </c>
      <c r="D142" s="6" t="s">
        <v>122</v>
      </c>
      <c r="E142" s="6">
        <v>3.5</v>
      </c>
      <c r="F142" s="6" t="s">
        <v>128</v>
      </c>
      <c r="G142" s="6">
        <v>50</v>
      </c>
      <c r="H142" s="6">
        <v>3.5</v>
      </c>
      <c r="I142" s="6"/>
      <c r="J142" s="6">
        <v>3.5</v>
      </c>
      <c r="K142" s="50" t="s">
        <v>675</v>
      </c>
    </row>
    <row r="143" spans="1:11" s="24" customFormat="1" ht="19.5" customHeight="1">
      <c r="A143" s="49" t="s">
        <v>119</v>
      </c>
      <c r="B143" s="6" t="s">
        <v>126</v>
      </c>
      <c r="C143" s="8" t="s">
        <v>129</v>
      </c>
      <c r="D143" s="6" t="s">
        <v>122</v>
      </c>
      <c r="E143" s="6">
        <v>3</v>
      </c>
      <c r="F143" s="6" t="s">
        <v>128</v>
      </c>
      <c r="G143" s="6">
        <v>40</v>
      </c>
      <c r="H143" s="6">
        <v>3.5</v>
      </c>
      <c r="I143" s="6"/>
      <c r="J143" s="6">
        <v>3.5</v>
      </c>
      <c r="K143" s="50" t="s">
        <v>675</v>
      </c>
    </row>
    <row r="144" spans="1:11" s="24" customFormat="1" ht="19.5" customHeight="1">
      <c r="A144" s="49" t="s">
        <v>115</v>
      </c>
      <c r="B144" s="6" t="s">
        <v>130</v>
      </c>
      <c r="C144" s="5" t="s">
        <v>613</v>
      </c>
      <c r="D144" s="2" t="s">
        <v>30</v>
      </c>
      <c r="E144" s="2">
        <v>1.8</v>
      </c>
      <c r="F144" s="2" t="s">
        <v>13</v>
      </c>
      <c r="G144" s="2">
        <v>63</v>
      </c>
      <c r="H144" s="2">
        <f>18*E144</f>
        <v>32.4</v>
      </c>
      <c r="I144" s="2"/>
      <c r="J144" s="2">
        <f>H144</f>
        <v>32.4</v>
      </c>
      <c r="K144" s="52"/>
    </row>
    <row r="145" spans="1:11" s="24" customFormat="1" ht="19.5" customHeight="1">
      <c r="A145" s="49" t="s">
        <v>115</v>
      </c>
      <c r="B145" s="6" t="s">
        <v>130</v>
      </c>
      <c r="C145" s="8" t="s">
        <v>131</v>
      </c>
      <c r="D145" s="6" t="s">
        <v>30</v>
      </c>
      <c r="E145" s="6">
        <v>2.67</v>
      </c>
      <c r="F145" s="6" t="s">
        <v>13</v>
      </c>
      <c r="G145" s="6">
        <v>119</v>
      </c>
      <c r="H145" s="6">
        <v>52.05</v>
      </c>
      <c r="I145" s="6">
        <v>40.05</v>
      </c>
      <c r="J145" s="6">
        <v>12</v>
      </c>
      <c r="K145" s="50"/>
    </row>
    <row r="146" spans="1:11" s="24" customFormat="1" ht="19.5" customHeight="1">
      <c r="A146" s="49" t="s">
        <v>119</v>
      </c>
      <c r="B146" s="6" t="s">
        <v>132</v>
      </c>
      <c r="C146" s="8" t="s">
        <v>133</v>
      </c>
      <c r="D146" s="6" t="s">
        <v>122</v>
      </c>
      <c r="E146" s="6">
        <v>3.27</v>
      </c>
      <c r="F146" s="6" t="s">
        <v>134</v>
      </c>
      <c r="G146" s="6">
        <v>20</v>
      </c>
      <c r="H146" s="6">
        <v>3.5</v>
      </c>
      <c r="I146" s="6"/>
      <c r="J146" s="6">
        <v>3.5</v>
      </c>
      <c r="K146" s="50" t="s">
        <v>675</v>
      </c>
    </row>
    <row r="147" spans="1:11" s="24" customFormat="1" ht="19.5" customHeight="1">
      <c r="A147" s="49" t="s">
        <v>119</v>
      </c>
      <c r="B147" s="6" t="s">
        <v>132</v>
      </c>
      <c r="C147" s="8" t="s">
        <v>135</v>
      </c>
      <c r="D147" s="6" t="s">
        <v>122</v>
      </c>
      <c r="E147" s="6">
        <v>4</v>
      </c>
      <c r="F147" s="6" t="s">
        <v>134</v>
      </c>
      <c r="G147" s="6">
        <v>15</v>
      </c>
      <c r="H147" s="6">
        <v>3.5</v>
      </c>
      <c r="I147" s="6"/>
      <c r="J147" s="6">
        <v>3.5</v>
      </c>
      <c r="K147" s="50" t="s">
        <v>675</v>
      </c>
    </row>
    <row r="148" spans="1:11" s="24" customFormat="1" ht="19.5" customHeight="1">
      <c r="A148" s="49" t="s">
        <v>119</v>
      </c>
      <c r="B148" s="6" t="s">
        <v>132</v>
      </c>
      <c r="C148" s="8" t="s">
        <v>136</v>
      </c>
      <c r="D148" s="6" t="s">
        <v>122</v>
      </c>
      <c r="E148" s="6">
        <v>8</v>
      </c>
      <c r="F148" s="6" t="s">
        <v>134</v>
      </c>
      <c r="G148" s="6">
        <v>20</v>
      </c>
      <c r="H148" s="6">
        <v>3.5</v>
      </c>
      <c r="I148" s="6"/>
      <c r="J148" s="6">
        <v>3.5</v>
      </c>
      <c r="K148" s="50" t="s">
        <v>675</v>
      </c>
    </row>
    <row r="149" spans="1:11" s="24" customFormat="1" ht="19.5" customHeight="1">
      <c r="A149" s="49" t="s">
        <v>119</v>
      </c>
      <c r="B149" s="6" t="s">
        <v>132</v>
      </c>
      <c r="C149" s="8" t="s">
        <v>137</v>
      </c>
      <c r="D149" s="6" t="s">
        <v>122</v>
      </c>
      <c r="E149" s="6">
        <v>3</v>
      </c>
      <c r="F149" s="6" t="s">
        <v>134</v>
      </c>
      <c r="G149" s="6">
        <v>8</v>
      </c>
      <c r="H149" s="6">
        <v>3</v>
      </c>
      <c r="I149" s="6"/>
      <c r="J149" s="6">
        <v>3</v>
      </c>
      <c r="K149" s="50" t="s">
        <v>675</v>
      </c>
    </row>
    <row r="150" spans="1:11" s="24" customFormat="1" ht="19.5" customHeight="1">
      <c r="A150" s="49" t="s">
        <v>115</v>
      </c>
      <c r="B150" s="6" t="s">
        <v>138</v>
      </c>
      <c r="C150" s="8" t="s">
        <v>139</v>
      </c>
      <c r="D150" s="6" t="s">
        <v>30</v>
      </c>
      <c r="E150" s="6">
        <v>3.69</v>
      </c>
      <c r="F150" s="6" t="s">
        <v>13</v>
      </c>
      <c r="G150" s="6">
        <v>191</v>
      </c>
      <c r="H150" s="6">
        <v>84.4</v>
      </c>
      <c r="I150" s="6">
        <v>66.4</v>
      </c>
      <c r="J150" s="6">
        <v>18</v>
      </c>
      <c r="K150" s="50"/>
    </row>
    <row r="151" spans="1:11" s="24" customFormat="1" ht="19.5" customHeight="1">
      <c r="A151" s="49" t="s">
        <v>119</v>
      </c>
      <c r="B151" s="6" t="s">
        <v>140</v>
      </c>
      <c r="C151" s="8" t="s">
        <v>141</v>
      </c>
      <c r="D151" s="6" t="s">
        <v>122</v>
      </c>
      <c r="E151" s="6">
        <v>3.4</v>
      </c>
      <c r="F151" s="6" t="s">
        <v>13</v>
      </c>
      <c r="G151" s="6">
        <v>42</v>
      </c>
      <c r="H151" s="6">
        <v>3.5</v>
      </c>
      <c r="I151" s="6"/>
      <c r="J151" s="6">
        <v>3.5</v>
      </c>
      <c r="K151" s="50" t="s">
        <v>675</v>
      </c>
    </row>
    <row r="152" spans="1:11" s="24" customFormat="1" ht="19.5" customHeight="1">
      <c r="A152" s="49" t="s">
        <v>119</v>
      </c>
      <c r="B152" s="6" t="s">
        <v>140</v>
      </c>
      <c r="C152" s="8" t="s">
        <v>142</v>
      </c>
      <c r="D152" s="6" t="s">
        <v>122</v>
      </c>
      <c r="E152" s="6">
        <v>3.5</v>
      </c>
      <c r="F152" s="6" t="s">
        <v>13</v>
      </c>
      <c r="G152" s="6">
        <v>50</v>
      </c>
      <c r="H152" s="6">
        <v>3.5</v>
      </c>
      <c r="I152" s="6"/>
      <c r="J152" s="6">
        <v>3.5</v>
      </c>
      <c r="K152" s="50" t="s">
        <v>675</v>
      </c>
    </row>
    <row r="153" spans="1:11" s="24" customFormat="1" ht="19.5" customHeight="1">
      <c r="A153" s="49" t="s">
        <v>119</v>
      </c>
      <c r="B153" s="6" t="s">
        <v>140</v>
      </c>
      <c r="C153" s="8" t="s">
        <v>143</v>
      </c>
      <c r="D153" s="6" t="s">
        <v>122</v>
      </c>
      <c r="E153" s="6">
        <v>3</v>
      </c>
      <c r="F153" s="6" t="s">
        <v>13</v>
      </c>
      <c r="G153" s="6">
        <v>40</v>
      </c>
      <c r="H153" s="6">
        <v>3</v>
      </c>
      <c r="I153" s="6"/>
      <c r="J153" s="6">
        <v>3</v>
      </c>
      <c r="K153" s="50" t="s">
        <v>675</v>
      </c>
    </row>
    <row r="154" spans="1:11" s="24" customFormat="1" ht="19.5" customHeight="1">
      <c r="A154" s="49" t="s">
        <v>119</v>
      </c>
      <c r="B154" s="6" t="s">
        <v>140</v>
      </c>
      <c r="C154" s="8" t="s">
        <v>144</v>
      </c>
      <c r="D154" s="6" t="s">
        <v>122</v>
      </c>
      <c r="E154" s="6">
        <v>2</v>
      </c>
      <c r="F154" s="6" t="s">
        <v>13</v>
      </c>
      <c r="G154" s="6">
        <v>30</v>
      </c>
      <c r="H154" s="6">
        <v>3.5</v>
      </c>
      <c r="I154" s="6"/>
      <c r="J154" s="6">
        <v>3.5</v>
      </c>
      <c r="K154" s="50" t="s">
        <v>675</v>
      </c>
    </row>
    <row r="155" spans="1:11" s="24" customFormat="1" ht="19.5" customHeight="1">
      <c r="A155" s="49" t="s">
        <v>119</v>
      </c>
      <c r="B155" s="6" t="s">
        <v>146</v>
      </c>
      <c r="C155" s="5" t="s">
        <v>145</v>
      </c>
      <c r="D155" s="2" t="s">
        <v>30</v>
      </c>
      <c r="E155" s="2">
        <v>2.55</v>
      </c>
      <c r="F155" s="2" t="s">
        <v>13</v>
      </c>
      <c r="G155" s="2">
        <v>102</v>
      </c>
      <c r="H155" s="2">
        <v>57.9</v>
      </c>
      <c r="I155" s="2">
        <v>45.9</v>
      </c>
      <c r="J155" s="2">
        <v>12</v>
      </c>
      <c r="K155" s="52"/>
    </row>
    <row r="156" spans="1:11" s="24" customFormat="1" ht="19.5" customHeight="1">
      <c r="A156" s="49" t="s">
        <v>119</v>
      </c>
      <c r="B156" s="6" t="s">
        <v>146</v>
      </c>
      <c r="C156" s="5" t="s">
        <v>147</v>
      </c>
      <c r="D156" s="6" t="s">
        <v>122</v>
      </c>
      <c r="E156" s="6">
        <v>2.8</v>
      </c>
      <c r="F156" s="2" t="s">
        <v>13</v>
      </c>
      <c r="G156" s="6">
        <v>58.84</v>
      </c>
      <c r="H156" s="6">
        <v>3.5</v>
      </c>
      <c r="I156" s="6"/>
      <c r="J156" s="6">
        <v>3.5</v>
      </c>
      <c r="K156" s="50" t="s">
        <v>675</v>
      </c>
    </row>
    <row r="157" spans="1:11" s="24" customFormat="1" ht="19.5" customHeight="1">
      <c r="A157" s="49" t="s">
        <v>119</v>
      </c>
      <c r="B157" s="6" t="s">
        <v>146</v>
      </c>
      <c r="C157" s="8" t="s">
        <v>148</v>
      </c>
      <c r="D157" s="6" t="s">
        <v>122</v>
      </c>
      <c r="E157" s="6">
        <v>3</v>
      </c>
      <c r="F157" s="2" t="s">
        <v>13</v>
      </c>
      <c r="G157" s="6">
        <v>8</v>
      </c>
      <c r="H157" s="6">
        <v>3.5</v>
      </c>
      <c r="I157" s="6"/>
      <c r="J157" s="6">
        <v>3.5</v>
      </c>
      <c r="K157" s="50" t="s">
        <v>675</v>
      </c>
    </row>
    <row r="158" spans="1:11" s="68" customFormat="1" ht="19.5" customHeight="1">
      <c r="A158" s="92" t="s">
        <v>654</v>
      </c>
      <c r="B158" s="93"/>
      <c r="C158" s="93"/>
      <c r="D158" s="66"/>
      <c r="E158" s="66">
        <f>SUM(E159:E186)</f>
        <v>59.620000000000005</v>
      </c>
      <c r="F158" s="66"/>
      <c r="G158" s="66">
        <f>SUM(G159:G186)</f>
        <v>1856</v>
      </c>
      <c r="H158" s="66">
        <f>SUM(H159:H186)</f>
        <v>651</v>
      </c>
      <c r="I158" s="66">
        <f>SUM(I159:I186)</f>
        <v>405</v>
      </c>
      <c r="J158" s="66">
        <f>SUM(J159:J186)</f>
        <v>246</v>
      </c>
      <c r="K158" s="67"/>
    </row>
    <row r="159" spans="1:11" s="24" customFormat="1" ht="19.5" customHeight="1">
      <c r="A159" s="53" t="s">
        <v>275</v>
      </c>
      <c r="B159" s="2" t="s">
        <v>276</v>
      </c>
      <c r="C159" s="5" t="s">
        <v>277</v>
      </c>
      <c r="D159" s="2" t="s">
        <v>278</v>
      </c>
      <c r="E159" s="2">
        <v>2</v>
      </c>
      <c r="F159" s="2" t="s">
        <v>279</v>
      </c>
      <c r="G159" s="2">
        <v>70</v>
      </c>
      <c r="H159" s="2">
        <v>40</v>
      </c>
      <c r="I159" s="2">
        <v>30</v>
      </c>
      <c r="J159" s="2">
        <v>10</v>
      </c>
      <c r="K159" s="52"/>
    </row>
    <row r="160" spans="1:11" s="24" customFormat="1" ht="19.5" customHeight="1">
      <c r="A160" s="53" t="s">
        <v>275</v>
      </c>
      <c r="B160" s="2" t="s">
        <v>276</v>
      </c>
      <c r="C160" s="5" t="s">
        <v>280</v>
      </c>
      <c r="D160" s="2" t="s">
        <v>278</v>
      </c>
      <c r="E160" s="2">
        <v>2</v>
      </c>
      <c r="F160" s="2" t="s">
        <v>279</v>
      </c>
      <c r="G160" s="2">
        <v>75</v>
      </c>
      <c r="H160" s="2">
        <v>40</v>
      </c>
      <c r="I160" s="2">
        <v>30</v>
      </c>
      <c r="J160" s="2">
        <v>10</v>
      </c>
      <c r="K160" s="52"/>
    </row>
    <row r="161" spans="1:11" s="24" customFormat="1" ht="19.5" customHeight="1">
      <c r="A161" s="53" t="s">
        <v>275</v>
      </c>
      <c r="B161" s="2" t="s">
        <v>276</v>
      </c>
      <c r="C161" s="5" t="s">
        <v>281</v>
      </c>
      <c r="D161" s="2" t="s">
        <v>278</v>
      </c>
      <c r="E161" s="2">
        <v>2</v>
      </c>
      <c r="F161" s="2" t="s">
        <v>279</v>
      </c>
      <c r="G161" s="2">
        <v>78</v>
      </c>
      <c r="H161" s="2">
        <v>40</v>
      </c>
      <c r="I161" s="2">
        <v>30</v>
      </c>
      <c r="J161" s="2">
        <v>10</v>
      </c>
      <c r="K161" s="52"/>
    </row>
    <row r="162" spans="1:11" s="24" customFormat="1" ht="19.5" customHeight="1">
      <c r="A162" s="53" t="s">
        <v>275</v>
      </c>
      <c r="B162" s="2" t="s">
        <v>276</v>
      </c>
      <c r="C162" s="5" t="s">
        <v>282</v>
      </c>
      <c r="D162" s="2" t="s">
        <v>278</v>
      </c>
      <c r="E162" s="2">
        <v>1</v>
      </c>
      <c r="F162" s="2" t="s">
        <v>279</v>
      </c>
      <c r="G162" s="2">
        <v>45</v>
      </c>
      <c r="H162" s="2">
        <v>20</v>
      </c>
      <c r="I162" s="2">
        <v>15</v>
      </c>
      <c r="J162" s="2">
        <v>5</v>
      </c>
      <c r="K162" s="52"/>
    </row>
    <row r="163" spans="1:11" s="24" customFormat="1" ht="19.5" customHeight="1">
      <c r="A163" s="53" t="s">
        <v>275</v>
      </c>
      <c r="B163" s="2" t="s">
        <v>276</v>
      </c>
      <c r="C163" s="5" t="s">
        <v>283</v>
      </c>
      <c r="D163" s="2" t="s">
        <v>278</v>
      </c>
      <c r="E163" s="2">
        <v>2</v>
      </c>
      <c r="F163" s="2" t="s">
        <v>279</v>
      </c>
      <c r="G163" s="2">
        <v>76</v>
      </c>
      <c r="H163" s="2">
        <v>40</v>
      </c>
      <c r="I163" s="2">
        <v>30</v>
      </c>
      <c r="J163" s="2">
        <v>10</v>
      </c>
      <c r="K163" s="52"/>
    </row>
    <row r="164" spans="1:11" s="24" customFormat="1" ht="19.5" customHeight="1">
      <c r="A164" s="53" t="s">
        <v>275</v>
      </c>
      <c r="B164" s="2" t="s">
        <v>276</v>
      </c>
      <c r="C164" s="5" t="s">
        <v>284</v>
      </c>
      <c r="D164" s="2" t="s">
        <v>278</v>
      </c>
      <c r="E164" s="2">
        <v>1</v>
      </c>
      <c r="F164" s="2" t="s">
        <v>279</v>
      </c>
      <c r="G164" s="2">
        <v>40</v>
      </c>
      <c r="H164" s="2">
        <v>20</v>
      </c>
      <c r="I164" s="2">
        <v>15</v>
      </c>
      <c r="J164" s="2">
        <v>5</v>
      </c>
      <c r="K164" s="52"/>
    </row>
    <row r="165" spans="1:11" s="23" customFormat="1" ht="19.5" customHeight="1">
      <c r="A165" s="53" t="s">
        <v>299</v>
      </c>
      <c r="B165" s="2" t="s">
        <v>276</v>
      </c>
      <c r="C165" s="5" t="s">
        <v>310</v>
      </c>
      <c r="D165" s="2" t="s">
        <v>321</v>
      </c>
      <c r="E165" s="2">
        <v>2</v>
      </c>
      <c r="F165" s="2" t="s">
        <v>443</v>
      </c>
      <c r="G165" s="2">
        <v>85</v>
      </c>
      <c r="H165" s="2">
        <v>5</v>
      </c>
      <c r="I165" s="2"/>
      <c r="J165" s="2">
        <v>5</v>
      </c>
      <c r="K165" s="52" t="s">
        <v>675</v>
      </c>
    </row>
    <row r="166" spans="1:11" s="23" customFormat="1" ht="19.5" customHeight="1">
      <c r="A166" s="53" t="s">
        <v>299</v>
      </c>
      <c r="B166" s="2" t="s">
        <v>276</v>
      </c>
      <c r="C166" s="5" t="s">
        <v>311</v>
      </c>
      <c r="D166" s="2" t="s">
        <v>321</v>
      </c>
      <c r="E166" s="2">
        <v>1.2</v>
      </c>
      <c r="F166" s="2" t="s">
        <v>443</v>
      </c>
      <c r="G166" s="2">
        <v>60</v>
      </c>
      <c r="H166" s="2">
        <v>5</v>
      </c>
      <c r="I166" s="2"/>
      <c r="J166" s="2">
        <v>5</v>
      </c>
      <c r="K166" s="52" t="s">
        <v>675</v>
      </c>
    </row>
    <row r="167" spans="1:11" s="23" customFormat="1" ht="19.5" customHeight="1">
      <c r="A167" s="53" t="s">
        <v>299</v>
      </c>
      <c r="B167" s="2" t="s">
        <v>276</v>
      </c>
      <c r="C167" s="5" t="s">
        <v>312</v>
      </c>
      <c r="D167" s="2" t="s">
        <v>321</v>
      </c>
      <c r="E167" s="2">
        <v>2</v>
      </c>
      <c r="F167" s="2" t="s">
        <v>443</v>
      </c>
      <c r="G167" s="2">
        <v>50</v>
      </c>
      <c r="H167" s="2">
        <v>3</v>
      </c>
      <c r="I167" s="2"/>
      <c r="J167" s="2">
        <v>3</v>
      </c>
      <c r="K167" s="52" t="s">
        <v>675</v>
      </c>
    </row>
    <row r="168" spans="1:11" s="24" customFormat="1" ht="19.5" customHeight="1">
      <c r="A168" s="53" t="s">
        <v>275</v>
      </c>
      <c r="B168" s="2" t="s">
        <v>285</v>
      </c>
      <c r="C168" s="5" t="s">
        <v>286</v>
      </c>
      <c r="D168" s="2" t="s">
        <v>278</v>
      </c>
      <c r="E168" s="2">
        <v>1</v>
      </c>
      <c r="F168" s="2" t="s">
        <v>279</v>
      </c>
      <c r="G168" s="2">
        <v>40</v>
      </c>
      <c r="H168" s="2">
        <v>20</v>
      </c>
      <c r="I168" s="2">
        <v>15</v>
      </c>
      <c r="J168" s="2">
        <v>5</v>
      </c>
      <c r="K168" s="52"/>
    </row>
    <row r="169" spans="1:11" s="24" customFormat="1" ht="19.5" customHeight="1">
      <c r="A169" s="53" t="s">
        <v>275</v>
      </c>
      <c r="B169" s="2" t="s">
        <v>285</v>
      </c>
      <c r="C169" s="5" t="s">
        <v>287</v>
      </c>
      <c r="D169" s="2" t="s">
        <v>278</v>
      </c>
      <c r="E169" s="2">
        <v>2</v>
      </c>
      <c r="F169" s="2" t="s">
        <v>279</v>
      </c>
      <c r="G169" s="2">
        <v>75</v>
      </c>
      <c r="H169" s="2">
        <v>40</v>
      </c>
      <c r="I169" s="2">
        <v>30</v>
      </c>
      <c r="J169" s="2">
        <v>10</v>
      </c>
      <c r="K169" s="52"/>
    </row>
    <row r="170" spans="1:11" s="24" customFormat="1" ht="19.5" customHeight="1">
      <c r="A170" s="53" t="s">
        <v>275</v>
      </c>
      <c r="B170" s="2" t="s">
        <v>285</v>
      </c>
      <c r="C170" s="5" t="s">
        <v>288</v>
      </c>
      <c r="D170" s="2" t="s">
        <v>278</v>
      </c>
      <c r="E170" s="2">
        <v>5</v>
      </c>
      <c r="F170" s="2" t="s">
        <v>279</v>
      </c>
      <c r="G170" s="2">
        <v>240</v>
      </c>
      <c r="H170" s="2">
        <v>100</v>
      </c>
      <c r="I170" s="2">
        <v>75</v>
      </c>
      <c r="J170" s="2">
        <v>25</v>
      </c>
      <c r="K170" s="52"/>
    </row>
    <row r="171" spans="1:11" s="23" customFormat="1" ht="19.5" customHeight="1">
      <c r="A171" s="53" t="s">
        <v>299</v>
      </c>
      <c r="B171" s="2" t="s">
        <v>285</v>
      </c>
      <c r="C171" s="5" t="s">
        <v>313</v>
      </c>
      <c r="D171" s="2" t="s">
        <v>321</v>
      </c>
      <c r="E171" s="2">
        <v>4</v>
      </c>
      <c r="F171" s="2" t="s">
        <v>443</v>
      </c>
      <c r="G171" s="2">
        <v>12</v>
      </c>
      <c r="H171" s="2">
        <v>4</v>
      </c>
      <c r="I171" s="2"/>
      <c r="J171" s="2">
        <v>4</v>
      </c>
      <c r="K171" s="52" t="s">
        <v>675</v>
      </c>
    </row>
    <row r="172" spans="1:11" s="23" customFormat="1" ht="19.5" customHeight="1">
      <c r="A172" s="53" t="s">
        <v>299</v>
      </c>
      <c r="B172" s="2" t="s">
        <v>285</v>
      </c>
      <c r="C172" s="5" t="s">
        <v>314</v>
      </c>
      <c r="D172" s="2" t="s">
        <v>321</v>
      </c>
      <c r="E172" s="2">
        <v>3</v>
      </c>
      <c r="F172" s="2" t="s">
        <v>443</v>
      </c>
      <c r="G172" s="2">
        <v>13</v>
      </c>
      <c r="H172" s="2">
        <v>4</v>
      </c>
      <c r="I172" s="2"/>
      <c r="J172" s="2">
        <v>4</v>
      </c>
      <c r="K172" s="52" t="s">
        <v>675</v>
      </c>
    </row>
    <row r="173" spans="1:11" s="23" customFormat="1" ht="19.5" customHeight="1">
      <c r="A173" s="53" t="s">
        <v>299</v>
      </c>
      <c r="B173" s="2" t="s">
        <v>285</v>
      </c>
      <c r="C173" s="5" t="s">
        <v>315</v>
      </c>
      <c r="D173" s="2" t="s">
        <v>321</v>
      </c>
      <c r="E173" s="2">
        <v>8</v>
      </c>
      <c r="F173" s="2" t="s">
        <v>443</v>
      </c>
      <c r="G173" s="2">
        <v>11</v>
      </c>
      <c r="H173" s="2">
        <v>2.8</v>
      </c>
      <c r="I173" s="2"/>
      <c r="J173" s="2">
        <v>2.8</v>
      </c>
      <c r="K173" s="52" t="s">
        <v>675</v>
      </c>
    </row>
    <row r="174" spans="1:11" s="24" customFormat="1" ht="19.5" customHeight="1">
      <c r="A174" s="53" t="s">
        <v>275</v>
      </c>
      <c r="B174" s="2" t="s">
        <v>289</v>
      </c>
      <c r="C174" s="5" t="s">
        <v>290</v>
      </c>
      <c r="D174" s="2" t="s">
        <v>278</v>
      </c>
      <c r="E174" s="2">
        <v>2</v>
      </c>
      <c r="F174" s="2" t="s">
        <v>279</v>
      </c>
      <c r="G174" s="2">
        <v>75</v>
      </c>
      <c r="H174" s="2">
        <v>40</v>
      </c>
      <c r="I174" s="2">
        <v>30</v>
      </c>
      <c r="J174" s="2">
        <v>10</v>
      </c>
      <c r="K174" s="52"/>
    </row>
    <row r="175" spans="1:11" s="24" customFormat="1" ht="19.5" customHeight="1">
      <c r="A175" s="53" t="s">
        <v>275</v>
      </c>
      <c r="B175" s="2" t="s">
        <v>289</v>
      </c>
      <c r="C175" s="5" t="s">
        <v>291</v>
      </c>
      <c r="D175" s="2" t="s">
        <v>292</v>
      </c>
      <c r="E175" s="2">
        <v>2</v>
      </c>
      <c r="F175" s="2" t="s">
        <v>293</v>
      </c>
      <c r="G175" s="2">
        <v>75</v>
      </c>
      <c r="H175" s="2">
        <v>40</v>
      </c>
      <c r="I175" s="2">
        <v>30</v>
      </c>
      <c r="J175" s="2">
        <v>10</v>
      </c>
      <c r="K175" s="52"/>
    </row>
    <row r="176" spans="1:11" s="24" customFormat="1" ht="19.5" customHeight="1">
      <c r="A176" s="53" t="s">
        <v>294</v>
      </c>
      <c r="B176" s="2" t="s">
        <v>295</v>
      </c>
      <c r="C176" s="5" t="s">
        <v>296</v>
      </c>
      <c r="D176" s="2" t="s">
        <v>297</v>
      </c>
      <c r="E176" s="2">
        <v>1</v>
      </c>
      <c r="F176" s="2" t="s">
        <v>298</v>
      </c>
      <c r="G176" s="2">
        <v>50</v>
      </c>
      <c r="H176" s="2">
        <v>10</v>
      </c>
      <c r="I176" s="2"/>
      <c r="J176" s="2">
        <v>10</v>
      </c>
      <c r="K176" s="52"/>
    </row>
    <row r="177" spans="1:11" s="24" customFormat="1" ht="19.5" customHeight="1">
      <c r="A177" s="53" t="s">
        <v>299</v>
      </c>
      <c r="B177" s="2" t="s">
        <v>295</v>
      </c>
      <c r="C177" s="5" t="s">
        <v>300</v>
      </c>
      <c r="D177" s="2" t="s">
        <v>297</v>
      </c>
      <c r="E177" s="2">
        <v>3</v>
      </c>
      <c r="F177" s="2" t="s">
        <v>298</v>
      </c>
      <c r="G177" s="2">
        <v>95</v>
      </c>
      <c r="H177" s="2">
        <v>30</v>
      </c>
      <c r="I177" s="2"/>
      <c r="J177" s="2">
        <v>30</v>
      </c>
      <c r="K177" s="52"/>
    </row>
    <row r="178" spans="1:11" s="23" customFormat="1" ht="19.5" customHeight="1">
      <c r="A178" s="53" t="s">
        <v>299</v>
      </c>
      <c r="B178" s="2" t="s">
        <v>295</v>
      </c>
      <c r="C178" s="5" t="s">
        <v>316</v>
      </c>
      <c r="D178" s="2" t="s">
        <v>321</v>
      </c>
      <c r="E178" s="2">
        <v>0.8</v>
      </c>
      <c r="F178" s="2" t="s">
        <v>443</v>
      </c>
      <c r="G178" s="2">
        <v>16</v>
      </c>
      <c r="H178" s="2">
        <v>5</v>
      </c>
      <c r="I178" s="2"/>
      <c r="J178" s="2">
        <v>5</v>
      </c>
      <c r="K178" s="52" t="s">
        <v>675</v>
      </c>
    </row>
    <row r="179" spans="1:11" s="23" customFormat="1" ht="19.5" customHeight="1">
      <c r="A179" s="53" t="s">
        <v>299</v>
      </c>
      <c r="B179" s="2" t="s">
        <v>295</v>
      </c>
      <c r="C179" s="5" t="s">
        <v>317</v>
      </c>
      <c r="D179" s="2" t="s">
        <v>321</v>
      </c>
      <c r="E179" s="2">
        <v>1</v>
      </c>
      <c r="F179" s="2" t="s">
        <v>443</v>
      </c>
      <c r="G179" s="2">
        <v>18</v>
      </c>
      <c r="H179" s="2">
        <v>5</v>
      </c>
      <c r="I179" s="2"/>
      <c r="J179" s="2">
        <v>5</v>
      </c>
      <c r="K179" s="52" t="s">
        <v>675</v>
      </c>
    </row>
    <row r="180" spans="1:11" s="23" customFormat="1" ht="19.5" customHeight="1">
      <c r="A180" s="53" t="s">
        <v>299</v>
      </c>
      <c r="B180" s="2" t="s">
        <v>295</v>
      </c>
      <c r="C180" s="5" t="s">
        <v>318</v>
      </c>
      <c r="D180" s="2" t="s">
        <v>321</v>
      </c>
      <c r="E180" s="2">
        <v>1.2</v>
      </c>
      <c r="F180" s="2" t="s">
        <v>443</v>
      </c>
      <c r="G180" s="2">
        <v>26</v>
      </c>
      <c r="H180" s="2">
        <v>3</v>
      </c>
      <c r="I180" s="2"/>
      <c r="J180" s="2">
        <v>3</v>
      </c>
      <c r="K180" s="52" t="s">
        <v>675</v>
      </c>
    </row>
    <row r="181" spans="1:11" s="24" customFormat="1" ht="19.5" customHeight="1">
      <c r="A181" s="53" t="s">
        <v>299</v>
      </c>
      <c r="B181" s="2" t="s">
        <v>301</v>
      </c>
      <c r="C181" s="5" t="s">
        <v>302</v>
      </c>
      <c r="D181" s="2" t="s">
        <v>297</v>
      </c>
      <c r="E181" s="2">
        <v>1.42</v>
      </c>
      <c r="F181" s="2" t="s">
        <v>298</v>
      </c>
      <c r="G181" s="2">
        <v>50</v>
      </c>
      <c r="H181" s="2">
        <v>14.2</v>
      </c>
      <c r="I181" s="2"/>
      <c r="J181" s="2">
        <v>14.2</v>
      </c>
      <c r="K181" s="52"/>
    </row>
    <row r="182" spans="1:11" s="24" customFormat="1" ht="19.5" customHeight="1">
      <c r="A182" s="53" t="s">
        <v>299</v>
      </c>
      <c r="B182" s="2" t="s">
        <v>301</v>
      </c>
      <c r="C182" s="5" t="s">
        <v>303</v>
      </c>
      <c r="D182" s="2" t="s">
        <v>304</v>
      </c>
      <c r="E182" s="2">
        <v>1</v>
      </c>
      <c r="F182" s="2" t="s">
        <v>298</v>
      </c>
      <c r="G182" s="2">
        <v>55</v>
      </c>
      <c r="H182" s="2">
        <v>20</v>
      </c>
      <c r="I182" s="2">
        <v>15</v>
      </c>
      <c r="J182" s="2">
        <v>5</v>
      </c>
      <c r="K182" s="52"/>
    </row>
    <row r="183" spans="1:11" s="23" customFormat="1" ht="19.5" customHeight="1">
      <c r="A183" s="53" t="s">
        <v>299</v>
      </c>
      <c r="B183" s="2" t="s">
        <v>309</v>
      </c>
      <c r="C183" s="5" t="s">
        <v>320</v>
      </c>
      <c r="D183" s="2" t="s">
        <v>321</v>
      </c>
      <c r="E183" s="2">
        <v>2</v>
      </c>
      <c r="F183" s="2" t="s">
        <v>443</v>
      </c>
      <c r="G183" s="2">
        <v>30</v>
      </c>
      <c r="H183" s="2">
        <v>5</v>
      </c>
      <c r="I183" s="2"/>
      <c r="J183" s="2">
        <v>5</v>
      </c>
      <c r="K183" s="52" t="s">
        <v>675</v>
      </c>
    </row>
    <row r="184" spans="1:11" s="24" customFormat="1" ht="19.5" customHeight="1">
      <c r="A184" s="53" t="s">
        <v>299</v>
      </c>
      <c r="B184" s="2" t="s">
        <v>305</v>
      </c>
      <c r="C184" s="5" t="s">
        <v>306</v>
      </c>
      <c r="D184" s="2" t="s">
        <v>297</v>
      </c>
      <c r="E184" s="2">
        <v>1</v>
      </c>
      <c r="F184" s="2" t="s">
        <v>298</v>
      </c>
      <c r="G184" s="2">
        <v>180</v>
      </c>
      <c r="H184" s="2">
        <v>10</v>
      </c>
      <c r="I184" s="2"/>
      <c r="J184" s="2">
        <v>10</v>
      </c>
      <c r="K184" s="52"/>
    </row>
    <row r="185" spans="1:11" s="24" customFormat="1" ht="19.5" customHeight="1">
      <c r="A185" s="53" t="s">
        <v>299</v>
      </c>
      <c r="B185" s="2" t="s">
        <v>305</v>
      </c>
      <c r="C185" s="5" t="s">
        <v>307</v>
      </c>
      <c r="D185" s="2" t="s">
        <v>304</v>
      </c>
      <c r="E185" s="2">
        <v>4</v>
      </c>
      <c r="F185" s="2" t="s">
        <v>298</v>
      </c>
      <c r="G185" s="2">
        <v>200</v>
      </c>
      <c r="H185" s="2">
        <v>80</v>
      </c>
      <c r="I185" s="2">
        <v>60</v>
      </c>
      <c r="J185" s="2">
        <v>20</v>
      </c>
      <c r="K185" s="52"/>
    </row>
    <row r="186" spans="1:11" s="23" customFormat="1" ht="19.5" customHeight="1">
      <c r="A186" s="53" t="s">
        <v>299</v>
      </c>
      <c r="B186" s="2" t="s">
        <v>308</v>
      </c>
      <c r="C186" s="5" t="s">
        <v>319</v>
      </c>
      <c r="D186" s="2" t="s">
        <v>321</v>
      </c>
      <c r="E186" s="2">
        <v>1</v>
      </c>
      <c r="F186" s="2" t="s">
        <v>443</v>
      </c>
      <c r="G186" s="2">
        <v>16</v>
      </c>
      <c r="H186" s="2">
        <v>5</v>
      </c>
      <c r="I186" s="2"/>
      <c r="J186" s="2">
        <v>5</v>
      </c>
      <c r="K186" s="52" t="s">
        <v>675</v>
      </c>
    </row>
    <row r="187" spans="1:11" s="68" customFormat="1" ht="19.5" customHeight="1">
      <c r="A187" s="92" t="s">
        <v>655</v>
      </c>
      <c r="B187" s="93"/>
      <c r="C187" s="93"/>
      <c r="D187" s="66"/>
      <c r="E187" s="66">
        <f>SUM(E188:E214)</f>
        <v>46.07</v>
      </c>
      <c r="F187" s="66"/>
      <c r="G187" s="66">
        <f>SUM(G188:G214)</f>
        <v>1639.2100000000003</v>
      </c>
      <c r="H187" s="66">
        <f>SUM(H188:H214)</f>
        <v>831.2400000000001</v>
      </c>
      <c r="I187" s="66">
        <f>SUM(I188:I214)</f>
        <v>588.24</v>
      </c>
      <c r="J187" s="66">
        <f>SUM(J188:J214)</f>
        <v>243</v>
      </c>
      <c r="K187" s="67"/>
    </row>
    <row r="188" spans="1:11" s="24" customFormat="1" ht="19.5" customHeight="1">
      <c r="A188" s="53" t="s">
        <v>149</v>
      </c>
      <c r="B188" s="2" t="s">
        <v>445</v>
      </c>
      <c r="C188" s="5" t="s">
        <v>150</v>
      </c>
      <c r="D188" s="2" t="s">
        <v>30</v>
      </c>
      <c r="E188" s="2">
        <v>2.5</v>
      </c>
      <c r="F188" s="2" t="s">
        <v>13</v>
      </c>
      <c r="G188" s="2">
        <v>82.5</v>
      </c>
      <c r="H188" s="2">
        <v>57.5</v>
      </c>
      <c r="I188" s="2">
        <v>45</v>
      </c>
      <c r="J188" s="2">
        <v>12.5</v>
      </c>
      <c r="K188" s="52"/>
    </row>
    <row r="189" spans="1:11" s="24" customFormat="1" ht="19.5" customHeight="1">
      <c r="A189" s="53" t="s">
        <v>149</v>
      </c>
      <c r="B189" s="2" t="s">
        <v>445</v>
      </c>
      <c r="C189" s="5" t="s">
        <v>151</v>
      </c>
      <c r="D189" s="2" t="s">
        <v>30</v>
      </c>
      <c r="E189" s="2">
        <v>1</v>
      </c>
      <c r="F189" s="2" t="s">
        <v>13</v>
      </c>
      <c r="G189" s="2">
        <v>33</v>
      </c>
      <c r="H189" s="2">
        <v>23</v>
      </c>
      <c r="I189" s="2">
        <v>18</v>
      </c>
      <c r="J189" s="2">
        <v>5</v>
      </c>
      <c r="K189" s="52"/>
    </row>
    <row r="190" spans="1:11" s="24" customFormat="1" ht="19.5" customHeight="1">
      <c r="A190" s="53" t="s">
        <v>149</v>
      </c>
      <c r="B190" s="2" t="s">
        <v>445</v>
      </c>
      <c r="C190" s="5" t="s">
        <v>152</v>
      </c>
      <c r="D190" s="2" t="s">
        <v>30</v>
      </c>
      <c r="E190" s="2">
        <v>3.3</v>
      </c>
      <c r="F190" s="2" t="s">
        <v>13</v>
      </c>
      <c r="G190" s="2">
        <v>115.5</v>
      </c>
      <c r="H190" s="2">
        <v>76.55</v>
      </c>
      <c r="I190" s="2">
        <v>60</v>
      </c>
      <c r="J190" s="2">
        <v>16.55</v>
      </c>
      <c r="K190" s="52"/>
    </row>
    <row r="191" spans="1:11" s="24" customFormat="1" ht="19.5" customHeight="1">
      <c r="A191" s="53" t="s">
        <v>149</v>
      </c>
      <c r="B191" s="2" t="s">
        <v>445</v>
      </c>
      <c r="C191" s="25" t="s">
        <v>153</v>
      </c>
      <c r="D191" s="2" t="s">
        <v>30</v>
      </c>
      <c r="E191" s="2">
        <v>1.2</v>
      </c>
      <c r="F191" s="2" t="s">
        <v>13</v>
      </c>
      <c r="G191" s="2">
        <v>39.6</v>
      </c>
      <c r="H191" s="2">
        <v>27.6</v>
      </c>
      <c r="I191" s="2">
        <v>21.6</v>
      </c>
      <c r="J191" s="2">
        <v>6</v>
      </c>
      <c r="K191" s="52"/>
    </row>
    <row r="192" spans="1:11" s="24" customFormat="1" ht="19.5" customHeight="1">
      <c r="A192" s="53" t="s">
        <v>149</v>
      </c>
      <c r="B192" s="2" t="s">
        <v>445</v>
      </c>
      <c r="C192" s="78" t="s">
        <v>176</v>
      </c>
      <c r="D192" s="2" t="s">
        <v>30</v>
      </c>
      <c r="E192" s="2">
        <v>1</v>
      </c>
      <c r="F192" s="2" t="s">
        <v>13</v>
      </c>
      <c r="G192" s="45">
        <v>38</v>
      </c>
      <c r="H192" s="2">
        <v>3</v>
      </c>
      <c r="I192" s="2"/>
      <c r="J192" s="79">
        <v>3</v>
      </c>
      <c r="K192" s="52" t="s">
        <v>675</v>
      </c>
    </row>
    <row r="193" spans="1:11" s="24" customFormat="1" ht="19.5" customHeight="1">
      <c r="A193" s="53" t="s">
        <v>149</v>
      </c>
      <c r="B193" s="1" t="s">
        <v>446</v>
      </c>
      <c r="C193" s="4" t="s">
        <v>154</v>
      </c>
      <c r="D193" s="1" t="s">
        <v>30</v>
      </c>
      <c r="E193" s="1">
        <v>5</v>
      </c>
      <c r="F193" s="2" t="s">
        <v>13</v>
      </c>
      <c r="G193" s="1">
        <v>150</v>
      </c>
      <c r="H193" s="1">
        <v>115</v>
      </c>
      <c r="I193" s="2">
        <v>90</v>
      </c>
      <c r="J193" s="1">
        <v>25</v>
      </c>
      <c r="K193" s="52"/>
    </row>
    <row r="194" spans="1:11" s="24" customFormat="1" ht="19.5" customHeight="1">
      <c r="A194" s="53" t="s">
        <v>149</v>
      </c>
      <c r="B194" s="1" t="s">
        <v>446</v>
      </c>
      <c r="C194" s="26" t="s">
        <v>155</v>
      </c>
      <c r="D194" s="27" t="s">
        <v>30</v>
      </c>
      <c r="E194" s="27">
        <v>4</v>
      </c>
      <c r="F194" s="2" t="s">
        <v>13</v>
      </c>
      <c r="G194" s="27">
        <v>120</v>
      </c>
      <c r="H194" s="80">
        <v>80</v>
      </c>
      <c r="I194" s="2">
        <v>60</v>
      </c>
      <c r="J194" s="80">
        <v>20</v>
      </c>
      <c r="K194" s="52"/>
    </row>
    <row r="195" spans="1:11" s="24" customFormat="1" ht="19.5" customHeight="1">
      <c r="A195" s="53" t="s">
        <v>149</v>
      </c>
      <c r="B195" s="1" t="s">
        <v>446</v>
      </c>
      <c r="C195" s="78" t="s">
        <v>174</v>
      </c>
      <c r="D195" s="2" t="s">
        <v>30</v>
      </c>
      <c r="E195" s="2">
        <v>4</v>
      </c>
      <c r="F195" s="2" t="s">
        <v>13</v>
      </c>
      <c r="G195" s="45">
        <v>130</v>
      </c>
      <c r="H195" s="2">
        <v>7.4</v>
      </c>
      <c r="I195" s="2"/>
      <c r="J195" s="79">
        <v>7.4</v>
      </c>
      <c r="K195" s="52" t="s">
        <v>675</v>
      </c>
    </row>
    <row r="196" spans="1:11" s="24" customFormat="1" ht="19.5" customHeight="1">
      <c r="A196" s="53" t="s">
        <v>149</v>
      </c>
      <c r="B196" s="1" t="s">
        <v>446</v>
      </c>
      <c r="C196" s="4" t="s">
        <v>274</v>
      </c>
      <c r="D196" s="1" t="s">
        <v>12</v>
      </c>
      <c r="E196" s="80">
        <v>3.8</v>
      </c>
      <c r="F196" s="2" t="s">
        <v>13</v>
      </c>
      <c r="G196" s="80">
        <v>180</v>
      </c>
      <c r="H196" s="80">
        <v>38</v>
      </c>
      <c r="I196" s="2"/>
      <c r="J196" s="80">
        <v>38</v>
      </c>
      <c r="K196" s="52"/>
    </row>
    <row r="197" spans="1:11" s="24" customFormat="1" ht="19.5" customHeight="1">
      <c r="A197" s="53" t="s">
        <v>149</v>
      </c>
      <c r="B197" s="2" t="s">
        <v>447</v>
      </c>
      <c r="C197" s="5" t="s">
        <v>156</v>
      </c>
      <c r="D197" s="2" t="s">
        <v>30</v>
      </c>
      <c r="E197" s="2">
        <v>1.18</v>
      </c>
      <c r="F197" s="2" t="s">
        <v>13</v>
      </c>
      <c r="G197" s="2">
        <v>35.31</v>
      </c>
      <c r="H197" s="2">
        <v>23.6</v>
      </c>
      <c r="I197" s="2">
        <v>17.7</v>
      </c>
      <c r="J197" s="2">
        <v>5.9</v>
      </c>
      <c r="K197" s="52"/>
    </row>
    <row r="198" spans="1:11" s="24" customFormat="1" ht="19.5" customHeight="1">
      <c r="A198" s="53" t="s">
        <v>149</v>
      </c>
      <c r="B198" s="2" t="s">
        <v>447</v>
      </c>
      <c r="C198" s="5" t="s">
        <v>157</v>
      </c>
      <c r="D198" s="2" t="s">
        <v>30</v>
      </c>
      <c r="E198" s="2">
        <v>1.06</v>
      </c>
      <c r="F198" s="2" t="s">
        <v>13</v>
      </c>
      <c r="G198" s="2">
        <v>31.8</v>
      </c>
      <c r="H198" s="2">
        <v>24.38</v>
      </c>
      <c r="I198" s="2">
        <v>19.08</v>
      </c>
      <c r="J198" s="2">
        <v>5.3</v>
      </c>
      <c r="K198" s="52"/>
    </row>
    <row r="199" spans="1:11" s="24" customFormat="1" ht="19.5" customHeight="1">
      <c r="A199" s="53" t="s">
        <v>149</v>
      </c>
      <c r="B199" s="2" t="s">
        <v>447</v>
      </c>
      <c r="C199" s="5" t="s">
        <v>158</v>
      </c>
      <c r="D199" s="2" t="s">
        <v>30</v>
      </c>
      <c r="E199" s="2">
        <v>0.79</v>
      </c>
      <c r="F199" s="2" t="s">
        <v>13</v>
      </c>
      <c r="G199" s="2">
        <v>23.7</v>
      </c>
      <c r="H199" s="2">
        <v>15.8</v>
      </c>
      <c r="I199" s="2">
        <v>11.85</v>
      </c>
      <c r="J199" s="2">
        <v>3.95</v>
      </c>
      <c r="K199" s="52"/>
    </row>
    <row r="200" spans="1:11" s="24" customFormat="1" ht="19.5" customHeight="1">
      <c r="A200" s="53" t="s">
        <v>149</v>
      </c>
      <c r="B200" s="2" t="s">
        <v>447</v>
      </c>
      <c r="C200" s="5" t="s">
        <v>159</v>
      </c>
      <c r="D200" s="2" t="s">
        <v>30</v>
      </c>
      <c r="E200" s="2">
        <v>1.15</v>
      </c>
      <c r="F200" s="2" t="s">
        <v>13</v>
      </c>
      <c r="G200" s="2">
        <v>34.5</v>
      </c>
      <c r="H200" s="2">
        <v>26.45</v>
      </c>
      <c r="I200" s="2">
        <v>20.7</v>
      </c>
      <c r="J200" s="2">
        <v>5.75</v>
      </c>
      <c r="K200" s="52"/>
    </row>
    <row r="201" spans="1:11" s="24" customFormat="1" ht="19.5" customHeight="1">
      <c r="A201" s="53" t="s">
        <v>149</v>
      </c>
      <c r="B201" s="2" t="s">
        <v>447</v>
      </c>
      <c r="C201" s="5" t="s">
        <v>160</v>
      </c>
      <c r="D201" s="2" t="s">
        <v>30</v>
      </c>
      <c r="E201" s="2">
        <v>0.8</v>
      </c>
      <c r="F201" s="2" t="s">
        <v>13</v>
      </c>
      <c r="G201" s="2">
        <v>24</v>
      </c>
      <c r="H201" s="2">
        <v>18.4</v>
      </c>
      <c r="I201" s="2">
        <v>14.4</v>
      </c>
      <c r="J201" s="2">
        <v>4</v>
      </c>
      <c r="K201" s="52"/>
    </row>
    <row r="202" spans="1:11" s="24" customFormat="1" ht="19.5" customHeight="1">
      <c r="A202" s="53" t="s">
        <v>149</v>
      </c>
      <c r="B202" s="2" t="s">
        <v>447</v>
      </c>
      <c r="C202" s="28" t="s">
        <v>161</v>
      </c>
      <c r="D202" s="2" t="s">
        <v>30</v>
      </c>
      <c r="E202" s="2">
        <v>1.24</v>
      </c>
      <c r="F202" s="2" t="s">
        <v>13</v>
      </c>
      <c r="G202" s="29">
        <v>37.2</v>
      </c>
      <c r="H202" s="29">
        <v>28.52</v>
      </c>
      <c r="I202" s="2">
        <v>22.32</v>
      </c>
      <c r="J202" s="2">
        <v>6.2</v>
      </c>
      <c r="K202" s="52"/>
    </row>
    <row r="203" spans="1:11" s="24" customFormat="1" ht="19.5" customHeight="1">
      <c r="A203" s="53" t="s">
        <v>149</v>
      </c>
      <c r="B203" s="2" t="s">
        <v>447</v>
      </c>
      <c r="C203" s="28" t="s">
        <v>162</v>
      </c>
      <c r="D203" s="2" t="s">
        <v>30</v>
      </c>
      <c r="E203" s="2">
        <v>0.64</v>
      </c>
      <c r="F203" s="2" t="s">
        <v>13</v>
      </c>
      <c r="G203" s="29">
        <v>19.2</v>
      </c>
      <c r="H203" s="29">
        <v>14.72</v>
      </c>
      <c r="I203" s="2">
        <v>11.52</v>
      </c>
      <c r="J203" s="2">
        <v>3.2</v>
      </c>
      <c r="K203" s="52"/>
    </row>
    <row r="204" spans="1:11" s="24" customFormat="1" ht="19.5" customHeight="1">
      <c r="A204" s="53" t="s">
        <v>149</v>
      </c>
      <c r="B204" s="2" t="s">
        <v>447</v>
      </c>
      <c r="C204" s="78" t="s">
        <v>175</v>
      </c>
      <c r="D204" s="2" t="s">
        <v>30</v>
      </c>
      <c r="E204" s="2">
        <v>1.8</v>
      </c>
      <c r="F204" s="2" t="s">
        <v>13</v>
      </c>
      <c r="G204" s="45">
        <v>60</v>
      </c>
      <c r="H204" s="2">
        <v>7.4</v>
      </c>
      <c r="I204" s="2"/>
      <c r="J204" s="79">
        <v>7.4</v>
      </c>
      <c r="K204" s="52" t="s">
        <v>675</v>
      </c>
    </row>
    <row r="205" spans="1:11" s="24" customFormat="1" ht="19.5" customHeight="1">
      <c r="A205" s="53" t="s">
        <v>149</v>
      </c>
      <c r="B205" s="2" t="s">
        <v>448</v>
      </c>
      <c r="C205" s="5" t="s">
        <v>163</v>
      </c>
      <c r="D205" s="2" t="s">
        <v>30</v>
      </c>
      <c r="E205" s="2">
        <v>0.76</v>
      </c>
      <c r="F205" s="2" t="s">
        <v>13</v>
      </c>
      <c r="G205" s="2">
        <v>30.4</v>
      </c>
      <c r="H205" s="2">
        <v>15.2</v>
      </c>
      <c r="I205" s="2">
        <v>11.4</v>
      </c>
      <c r="J205" s="2">
        <v>3.8</v>
      </c>
      <c r="K205" s="52"/>
    </row>
    <row r="206" spans="1:11" s="24" customFormat="1" ht="19.5" customHeight="1">
      <c r="A206" s="53" t="s">
        <v>149</v>
      </c>
      <c r="B206" s="2" t="s">
        <v>448</v>
      </c>
      <c r="C206" s="5" t="s">
        <v>164</v>
      </c>
      <c r="D206" s="2" t="s">
        <v>30</v>
      </c>
      <c r="E206" s="2">
        <v>1.2</v>
      </c>
      <c r="F206" s="2" t="s">
        <v>13</v>
      </c>
      <c r="G206" s="2">
        <v>48</v>
      </c>
      <c r="H206" s="2">
        <v>27.6</v>
      </c>
      <c r="I206" s="2">
        <v>21.6</v>
      </c>
      <c r="J206" s="2">
        <v>6</v>
      </c>
      <c r="K206" s="52"/>
    </row>
    <row r="207" spans="1:11" s="24" customFormat="1" ht="19.5" customHeight="1">
      <c r="A207" s="53" t="s">
        <v>149</v>
      </c>
      <c r="B207" s="2" t="s">
        <v>448</v>
      </c>
      <c r="C207" s="5" t="s">
        <v>165</v>
      </c>
      <c r="D207" s="2" t="s">
        <v>30</v>
      </c>
      <c r="E207" s="2">
        <v>1.05</v>
      </c>
      <c r="F207" s="2" t="s">
        <v>13</v>
      </c>
      <c r="G207" s="2">
        <v>42</v>
      </c>
      <c r="H207" s="2">
        <v>21</v>
      </c>
      <c r="I207" s="2">
        <v>15.75</v>
      </c>
      <c r="J207" s="2">
        <v>5.25</v>
      </c>
      <c r="K207" s="52"/>
    </row>
    <row r="208" spans="1:11" s="24" customFormat="1" ht="19.5" customHeight="1">
      <c r="A208" s="53" t="s">
        <v>149</v>
      </c>
      <c r="B208" s="2" t="s">
        <v>448</v>
      </c>
      <c r="C208" s="5" t="s">
        <v>166</v>
      </c>
      <c r="D208" s="2" t="s">
        <v>30</v>
      </c>
      <c r="E208" s="2">
        <v>2.71</v>
      </c>
      <c r="F208" s="2" t="s">
        <v>13</v>
      </c>
      <c r="G208" s="2">
        <v>108.4</v>
      </c>
      <c r="H208" s="2">
        <v>54.2</v>
      </c>
      <c r="I208" s="2">
        <v>40.65</v>
      </c>
      <c r="J208" s="2">
        <v>13.55</v>
      </c>
      <c r="K208" s="52"/>
    </row>
    <row r="209" spans="1:11" s="24" customFormat="1" ht="19.5" customHeight="1">
      <c r="A209" s="53" t="s">
        <v>149</v>
      </c>
      <c r="B209" s="2" t="s">
        <v>448</v>
      </c>
      <c r="C209" s="5" t="s">
        <v>167</v>
      </c>
      <c r="D209" s="2" t="s">
        <v>30</v>
      </c>
      <c r="E209" s="2">
        <v>2.03</v>
      </c>
      <c r="F209" s="2" t="s">
        <v>13</v>
      </c>
      <c r="G209" s="2">
        <v>81.2</v>
      </c>
      <c r="H209" s="2">
        <v>40.6</v>
      </c>
      <c r="I209" s="2">
        <v>30.45</v>
      </c>
      <c r="J209" s="2">
        <v>10.15</v>
      </c>
      <c r="K209" s="52"/>
    </row>
    <row r="210" spans="1:11" s="24" customFormat="1" ht="19.5" customHeight="1">
      <c r="A210" s="53" t="s">
        <v>149</v>
      </c>
      <c r="B210" s="2" t="s">
        <v>448</v>
      </c>
      <c r="C210" s="5" t="s">
        <v>168</v>
      </c>
      <c r="D210" s="2" t="s">
        <v>30</v>
      </c>
      <c r="E210" s="2">
        <v>1</v>
      </c>
      <c r="F210" s="2" t="s">
        <v>13</v>
      </c>
      <c r="G210" s="2">
        <v>40</v>
      </c>
      <c r="H210" s="2">
        <v>18.32</v>
      </c>
      <c r="I210" s="2">
        <v>13.32</v>
      </c>
      <c r="J210" s="2">
        <v>5</v>
      </c>
      <c r="K210" s="52"/>
    </row>
    <row r="211" spans="1:11" s="24" customFormat="1" ht="19.5" customHeight="1">
      <c r="A211" s="53" t="s">
        <v>149</v>
      </c>
      <c r="B211" s="2" t="s">
        <v>448</v>
      </c>
      <c r="C211" s="5" t="s">
        <v>169</v>
      </c>
      <c r="D211" s="2" t="s">
        <v>30</v>
      </c>
      <c r="E211" s="2">
        <v>2.34</v>
      </c>
      <c r="F211" s="2" t="s">
        <v>13</v>
      </c>
      <c r="G211" s="2">
        <v>93.6</v>
      </c>
      <c r="H211" s="2">
        <v>45.6</v>
      </c>
      <c r="I211" s="2">
        <v>35.1</v>
      </c>
      <c r="J211" s="2">
        <v>10.5</v>
      </c>
      <c r="K211" s="52"/>
    </row>
    <row r="212" spans="1:11" s="24" customFormat="1" ht="19.5" customHeight="1">
      <c r="A212" s="53" t="s">
        <v>149</v>
      </c>
      <c r="B212" s="2" t="s">
        <v>448</v>
      </c>
      <c r="C212" s="5" t="s">
        <v>170</v>
      </c>
      <c r="D212" s="2" t="s">
        <v>30</v>
      </c>
      <c r="E212" s="2">
        <v>0.52</v>
      </c>
      <c r="F212" s="2" t="s">
        <v>13</v>
      </c>
      <c r="G212" s="2">
        <v>20.8</v>
      </c>
      <c r="H212" s="2">
        <v>10.4</v>
      </c>
      <c r="I212" s="2">
        <v>7.8</v>
      </c>
      <c r="J212" s="2">
        <v>2.6</v>
      </c>
      <c r="K212" s="52"/>
    </row>
    <row r="213" spans="1:11" s="24" customFormat="1" ht="19.5" customHeight="1">
      <c r="A213" s="53" t="s">
        <v>149</v>
      </c>
      <c r="B213" s="2" t="s">
        <v>448</v>
      </c>
      <c r="C213" s="5" t="s">
        <v>171</v>
      </c>
      <c r="D213" s="2" t="s">
        <v>30</v>
      </c>
      <c r="E213" s="2" t="s">
        <v>172</v>
      </c>
      <c r="F213" s="2" t="s">
        <v>676</v>
      </c>
      <c r="G213" s="2">
        <v>11</v>
      </c>
      <c r="H213" s="2">
        <v>7</v>
      </c>
      <c r="I213" s="2"/>
      <c r="J213" s="2">
        <v>7</v>
      </c>
      <c r="K213" s="52" t="s">
        <v>675</v>
      </c>
    </row>
    <row r="214" spans="1:11" s="24" customFormat="1" ht="19.5" customHeight="1">
      <c r="A214" s="53" t="s">
        <v>149</v>
      </c>
      <c r="B214" s="2" t="s">
        <v>448</v>
      </c>
      <c r="C214" s="78" t="s">
        <v>173</v>
      </c>
      <c r="D214" s="2" t="s">
        <v>30</v>
      </c>
      <c r="E214" s="2" t="s">
        <v>444</v>
      </c>
      <c r="F214" s="2" t="s">
        <v>676</v>
      </c>
      <c r="G214" s="45">
        <v>9.5</v>
      </c>
      <c r="H214" s="2">
        <v>4</v>
      </c>
      <c r="I214" s="2"/>
      <c r="J214" s="79">
        <v>4</v>
      </c>
      <c r="K214" s="52" t="s">
        <v>675</v>
      </c>
    </row>
    <row r="215" spans="1:11" s="68" customFormat="1" ht="19.5" customHeight="1">
      <c r="A215" s="92" t="s">
        <v>656</v>
      </c>
      <c r="B215" s="93"/>
      <c r="C215" s="93"/>
      <c r="D215" s="66"/>
      <c r="E215" s="66">
        <f>SUM(E216:E242)</f>
        <v>71.39999999999999</v>
      </c>
      <c r="F215" s="66"/>
      <c r="G215" s="66">
        <f>SUM(G216:G242)</f>
        <v>3259.7999999999997</v>
      </c>
      <c r="H215" s="66">
        <f>SUM(H216:H242)</f>
        <v>438</v>
      </c>
      <c r="I215" s="66">
        <f>SUM(I216:I242)</f>
        <v>184.5</v>
      </c>
      <c r="J215" s="66">
        <f>SUM(J216:J242)</f>
        <v>253.5</v>
      </c>
      <c r="K215" s="67"/>
    </row>
    <row r="216" spans="1:11" s="24" customFormat="1" ht="19.5" customHeight="1">
      <c r="A216" s="53" t="s">
        <v>471</v>
      </c>
      <c r="B216" s="2" t="s">
        <v>472</v>
      </c>
      <c r="C216" s="5" t="s">
        <v>473</v>
      </c>
      <c r="D216" s="2" t="s">
        <v>474</v>
      </c>
      <c r="E216" s="2">
        <v>3.3</v>
      </c>
      <c r="F216" s="2" t="s">
        <v>475</v>
      </c>
      <c r="G216" s="2">
        <v>132</v>
      </c>
      <c r="H216" s="2">
        <f aca="true" t="shared" si="4" ref="H216:H221">J216</f>
        <v>33</v>
      </c>
      <c r="I216" s="2"/>
      <c r="J216" s="2">
        <v>33</v>
      </c>
      <c r="K216" s="52"/>
    </row>
    <row r="217" spans="1:11" s="24" customFormat="1" ht="19.5" customHeight="1">
      <c r="A217" s="53" t="s">
        <v>471</v>
      </c>
      <c r="B217" s="2" t="s">
        <v>472</v>
      </c>
      <c r="C217" s="5" t="s">
        <v>476</v>
      </c>
      <c r="D217" s="2" t="s">
        <v>474</v>
      </c>
      <c r="E217" s="2">
        <v>4</v>
      </c>
      <c r="F217" s="2" t="s">
        <v>475</v>
      </c>
      <c r="G217" s="2">
        <v>120</v>
      </c>
      <c r="H217" s="2">
        <f t="shared" si="4"/>
        <v>4</v>
      </c>
      <c r="I217" s="2"/>
      <c r="J217" s="2">
        <v>4</v>
      </c>
      <c r="K217" s="52" t="s">
        <v>675</v>
      </c>
    </row>
    <row r="218" spans="1:11" s="24" customFormat="1" ht="19.5" customHeight="1">
      <c r="A218" s="53" t="s">
        <v>471</v>
      </c>
      <c r="B218" s="2" t="s">
        <v>472</v>
      </c>
      <c r="C218" s="5" t="s">
        <v>477</v>
      </c>
      <c r="D218" s="2" t="s">
        <v>474</v>
      </c>
      <c r="E218" s="2">
        <v>1</v>
      </c>
      <c r="F218" s="2" t="s">
        <v>475</v>
      </c>
      <c r="G218" s="2">
        <v>60</v>
      </c>
      <c r="H218" s="2">
        <f t="shared" si="4"/>
        <v>3</v>
      </c>
      <c r="I218" s="2"/>
      <c r="J218" s="2">
        <v>3</v>
      </c>
      <c r="K218" s="52" t="s">
        <v>675</v>
      </c>
    </row>
    <row r="219" spans="1:11" s="24" customFormat="1" ht="19.5" customHeight="1">
      <c r="A219" s="53" t="s">
        <v>471</v>
      </c>
      <c r="B219" s="2" t="s">
        <v>472</v>
      </c>
      <c r="C219" s="5" t="s">
        <v>478</v>
      </c>
      <c r="D219" s="2" t="s">
        <v>474</v>
      </c>
      <c r="E219" s="2">
        <v>2</v>
      </c>
      <c r="F219" s="2" t="s">
        <v>475</v>
      </c>
      <c r="G219" s="2">
        <v>68</v>
      </c>
      <c r="H219" s="2">
        <f t="shared" si="4"/>
        <v>4</v>
      </c>
      <c r="I219" s="2"/>
      <c r="J219" s="2">
        <v>4</v>
      </c>
      <c r="K219" s="52" t="s">
        <v>675</v>
      </c>
    </row>
    <row r="220" spans="1:11" s="24" customFormat="1" ht="19.5" customHeight="1">
      <c r="A220" s="53" t="s">
        <v>471</v>
      </c>
      <c r="B220" s="2" t="s">
        <v>472</v>
      </c>
      <c r="C220" s="5" t="s">
        <v>479</v>
      </c>
      <c r="D220" s="2" t="s">
        <v>474</v>
      </c>
      <c r="E220" s="2">
        <v>7</v>
      </c>
      <c r="F220" s="2" t="s">
        <v>475</v>
      </c>
      <c r="G220" s="2">
        <v>215</v>
      </c>
      <c r="H220" s="2">
        <f t="shared" si="4"/>
        <v>3</v>
      </c>
      <c r="I220" s="2"/>
      <c r="J220" s="2">
        <v>3</v>
      </c>
      <c r="K220" s="52" t="s">
        <v>675</v>
      </c>
    </row>
    <row r="221" spans="1:11" s="24" customFormat="1" ht="19.5" customHeight="1">
      <c r="A221" s="53" t="s">
        <v>471</v>
      </c>
      <c r="B221" s="2" t="s">
        <v>480</v>
      </c>
      <c r="C221" s="5" t="s">
        <v>481</v>
      </c>
      <c r="D221" s="2" t="s">
        <v>474</v>
      </c>
      <c r="E221" s="2">
        <v>7.5</v>
      </c>
      <c r="F221" s="2" t="s">
        <v>475</v>
      </c>
      <c r="G221" s="2">
        <v>752.8</v>
      </c>
      <c r="H221" s="2">
        <f t="shared" si="4"/>
        <v>75</v>
      </c>
      <c r="I221" s="2"/>
      <c r="J221" s="2">
        <v>75</v>
      </c>
      <c r="K221" s="52"/>
    </row>
    <row r="222" spans="1:11" s="24" customFormat="1" ht="19.5" customHeight="1">
      <c r="A222" s="53" t="s">
        <v>471</v>
      </c>
      <c r="B222" s="2" t="s">
        <v>480</v>
      </c>
      <c r="C222" s="5" t="s">
        <v>482</v>
      </c>
      <c r="D222" s="2" t="s">
        <v>474</v>
      </c>
      <c r="E222" s="2">
        <v>3.2</v>
      </c>
      <c r="F222" s="2" t="s">
        <v>475</v>
      </c>
      <c r="G222" s="2">
        <v>128</v>
      </c>
      <c r="H222" s="2">
        <f>I222+J222</f>
        <v>64</v>
      </c>
      <c r="I222" s="2">
        <f>15*E222</f>
        <v>48</v>
      </c>
      <c r="J222" s="2">
        <v>16</v>
      </c>
      <c r="K222" s="52"/>
    </row>
    <row r="223" spans="1:11" s="24" customFormat="1" ht="19.5" customHeight="1">
      <c r="A223" s="53" t="s">
        <v>471</v>
      </c>
      <c r="B223" s="2" t="s">
        <v>480</v>
      </c>
      <c r="C223" s="5" t="s">
        <v>483</v>
      </c>
      <c r="D223" s="2" t="s">
        <v>474</v>
      </c>
      <c r="E223" s="2">
        <v>8</v>
      </c>
      <c r="F223" s="2" t="s">
        <v>475</v>
      </c>
      <c r="G223" s="2">
        <v>280</v>
      </c>
      <c r="H223" s="2">
        <f>J223</f>
        <v>13</v>
      </c>
      <c r="I223" s="2"/>
      <c r="J223" s="2">
        <v>13</v>
      </c>
      <c r="K223" s="52"/>
    </row>
    <row r="224" spans="1:11" s="24" customFormat="1" ht="19.5" customHeight="1">
      <c r="A224" s="53" t="s">
        <v>471</v>
      </c>
      <c r="B224" s="2" t="s">
        <v>480</v>
      </c>
      <c r="C224" s="5" t="s">
        <v>484</v>
      </c>
      <c r="D224" s="2" t="s">
        <v>474</v>
      </c>
      <c r="E224" s="2">
        <v>2.1</v>
      </c>
      <c r="F224" s="2" t="s">
        <v>475</v>
      </c>
      <c r="G224" s="2">
        <v>79.8</v>
      </c>
      <c r="H224" s="2">
        <f>J224</f>
        <v>6</v>
      </c>
      <c r="I224" s="2"/>
      <c r="J224" s="2">
        <v>6</v>
      </c>
      <c r="K224" s="52" t="s">
        <v>675</v>
      </c>
    </row>
    <row r="225" spans="1:11" s="24" customFormat="1" ht="19.5" customHeight="1">
      <c r="A225" s="53" t="s">
        <v>471</v>
      </c>
      <c r="B225" s="2" t="s">
        <v>480</v>
      </c>
      <c r="C225" s="5" t="s">
        <v>485</v>
      </c>
      <c r="D225" s="2" t="s">
        <v>474</v>
      </c>
      <c r="E225" s="2">
        <v>1.9</v>
      </c>
      <c r="F225" s="2" t="s">
        <v>475</v>
      </c>
      <c r="G225" s="2">
        <v>82</v>
      </c>
      <c r="H225" s="2">
        <f>J225</f>
        <v>4</v>
      </c>
      <c r="I225" s="2"/>
      <c r="J225" s="2">
        <v>4</v>
      </c>
      <c r="K225" s="52" t="s">
        <v>675</v>
      </c>
    </row>
    <row r="226" spans="1:11" s="24" customFormat="1" ht="19.5" customHeight="1">
      <c r="A226" s="53" t="s">
        <v>471</v>
      </c>
      <c r="B226" s="2" t="s">
        <v>480</v>
      </c>
      <c r="C226" s="5" t="s">
        <v>486</v>
      </c>
      <c r="D226" s="2" t="s">
        <v>474</v>
      </c>
      <c r="E226" s="2">
        <v>2.5</v>
      </c>
      <c r="F226" s="2" t="s">
        <v>475</v>
      </c>
      <c r="G226" s="2">
        <v>75</v>
      </c>
      <c r="H226" s="2">
        <f>J226</f>
        <v>4</v>
      </c>
      <c r="I226" s="2"/>
      <c r="J226" s="2">
        <v>4</v>
      </c>
      <c r="K226" s="52" t="s">
        <v>675</v>
      </c>
    </row>
    <row r="227" spans="1:11" s="24" customFormat="1" ht="19.5" customHeight="1">
      <c r="A227" s="53" t="s">
        <v>471</v>
      </c>
      <c r="B227" s="2" t="s">
        <v>487</v>
      </c>
      <c r="C227" s="5" t="s">
        <v>488</v>
      </c>
      <c r="D227" s="2" t="s">
        <v>474</v>
      </c>
      <c r="E227" s="2">
        <v>2</v>
      </c>
      <c r="F227" s="2" t="s">
        <v>475</v>
      </c>
      <c r="G227" s="2">
        <v>80</v>
      </c>
      <c r="H227" s="2">
        <f>J227</f>
        <v>20</v>
      </c>
      <c r="I227" s="2"/>
      <c r="J227" s="2">
        <v>20</v>
      </c>
      <c r="K227" s="52"/>
    </row>
    <row r="228" spans="1:11" s="24" customFormat="1" ht="19.5" customHeight="1">
      <c r="A228" s="53" t="s">
        <v>471</v>
      </c>
      <c r="B228" s="2" t="s">
        <v>487</v>
      </c>
      <c r="C228" s="5" t="s">
        <v>489</v>
      </c>
      <c r="D228" s="2" t="s">
        <v>474</v>
      </c>
      <c r="E228" s="2">
        <v>1.6</v>
      </c>
      <c r="F228" s="2" t="s">
        <v>475</v>
      </c>
      <c r="G228" s="2">
        <v>36</v>
      </c>
      <c r="H228" s="2">
        <f>I228+J228</f>
        <v>32</v>
      </c>
      <c r="I228" s="2">
        <f>15*E228</f>
        <v>24</v>
      </c>
      <c r="J228" s="2">
        <v>8</v>
      </c>
      <c r="K228" s="52"/>
    </row>
    <row r="229" spans="1:11" s="24" customFormat="1" ht="19.5" customHeight="1">
      <c r="A229" s="53" t="s">
        <v>471</v>
      </c>
      <c r="B229" s="2" t="s">
        <v>487</v>
      </c>
      <c r="C229" s="5" t="s">
        <v>490</v>
      </c>
      <c r="D229" s="2" t="s">
        <v>474</v>
      </c>
      <c r="E229" s="2">
        <v>1.2</v>
      </c>
      <c r="F229" s="2" t="s">
        <v>475</v>
      </c>
      <c r="G229" s="2">
        <v>30</v>
      </c>
      <c r="H229" s="2">
        <f>I229+J229</f>
        <v>24</v>
      </c>
      <c r="I229" s="2">
        <f>15*E229</f>
        <v>18</v>
      </c>
      <c r="J229" s="2">
        <v>6</v>
      </c>
      <c r="K229" s="52"/>
    </row>
    <row r="230" spans="1:11" s="24" customFormat="1" ht="19.5" customHeight="1">
      <c r="A230" s="53" t="s">
        <v>471</v>
      </c>
      <c r="B230" s="2" t="s">
        <v>487</v>
      </c>
      <c r="C230" s="5" t="s">
        <v>491</v>
      </c>
      <c r="D230" s="2" t="s">
        <v>474</v>
      </c>
      <c r="E230" s="2">
        <v>1.5</v>
      </c>
      <c r="F230" s="2" t="s">
        <v>475</v>
      </c>
      <c r="G230" s="2">
        <v>27</v>
      </c>
      <c r="H230" s="2">
        <f aca="true" t="shared" si="5" ref="H230:H237">J230</f>
        <v>3</v>
      </c>
      <c r="I230" s="2"/>
      <c r="J230" s="2">
        <v>3</v>
      </c>
      <c r="K230" s="52" t="s">
        <v>675</v>
      </c>
    </row>
    <row r="231" spans="1:11" s="24" customFormat="1" ht="19.5" customHeight="1">
      <c r="A231" s="53" t="s">
        <v>471</v>
      </c>
      <c r="B231" s="2" t="s">
        <v>487</v>
      </c>
      <c r="C231" s="5" t="s">
        <v>492</v>
      </c>
      <c r="D231" s="2" t="s">
        <v>474</v>
      </c>
      <c r="E231" s="2">
        <v>1.3</v>
      </c>
      <c r="F231" s="2" t="s">
        <v>475</v>
      </c>
      <c r="G231" s="2">
        <v>50</v>
      </c>
      <c r="H231" s="2">
        <f t="shared" si="5"/>
        <v>3</v>
      </c>
      <c r="I231" s="2"/>
      <c r="J231" s="2">
        <v>3</v>
      </c>
      <c r="K231" s="52" t="s">
        <v>675</v>
      </c>
    </row>
    <row r="232" spans="1:11" s="24" customFormat="1" ht="19.5" customHeight="1">
      <c r="A232" s="53" t="s">
        <v>471</v>
      </c>
      <c r="B232" s="2" t="s">
        <v>487</v>
      </c>
      <c r="C232" s="5" t="s">
        <v>493</v>
      </c>
      <c r="D232" s="2" t="s">
        <v>474</v>
      </c>
      <c r="E232" s="2">
        <v>1.4</v>
      </c>
      <c r="F232" s="2" t="s">
        <v>475</v>
      </c>
      <c r="G232" s="2">
        <v>53.2</v>
      </c>
      <c r="H232" s="2">
        <f t="shared" si="5"/>
        <v>3</v>
      </c>
      <c r="I232" s="2"/>
      <c r="J232" s="2">
        <v>3</v>
      </c>
      <c r="K232" s="52" t="s">
        <v>675</v>
      </c>
    </row>
    <row r="233" spans="1:11" s="24" customFormat="1" ht="19.5" customHeight="1">
      <c r="A233" s="53" t="s">
        <v>471</v>
      </c>
      <c r="B233" s="2" t="s">
        <v>487</v>
      </c>
      <c r="C233" s="5" t="s">
        <v>494</v>
      </c>
      <c r="D233" s="2" t="s">
        <v>474</v>
      </c>
      <c r="E233" s="2">
        <v>3.4</v>
      </c>
      <c r="F233" s="2" t="s">
        <v>475</v>
      </c>
      <c r="G233" s="2">
        <v>108</v>
      </c>
      <c r="H233" s="2">
        <f t="shared" si="5"/>
        <v>3</v>
      </c>
      <c r="I233" s="2"/>
      <c r="J233" s="2">
        <v>3</v>
      </c>
      <c r="K233" s="52" t="s">
        <v>675</v>
      </c>
    </row>
    <row r="234" spans="1:11" s="24" customFormat="1" ht="19.5" customHeight="1">
      <c r="A234" s="53" t="s">
        <v>471</v>
      </c>
      <c r="B234" s="2" t="s">
        <v>487</v>
      </c>
      <c r="C234" s="5" t="s">
        <v>495</v>
      </c>
      <c r="D234" s="2" t="s">
        <v>474</v>
      </c>
      <c r="E234" s="2">
        <v>1.5</v>
      </c>
      <c r="F234" s="2" t="s">
        <v>475</v>
      </c>
      <c r="G234" s="2">
        <v>50</v>
      </c>
      <c r="H234" s="2">
        <f t="shared" si="5"/>
        <v>2</v>
      </c>
      <c r="I234" s="2"/>
      <c r="J234" s="2">
        <v>2</v>
      </c>
      <c r="K234" s="52" t="s">
        <v>675</v>
      </c>
    </row>
    <row r="235" spans="1:11" s="24" customFormat="1" ht="19.5" customHeight="1">
      <c r="A235" s="53" t="s">
        <v>471</v>
      </c>
      <c r="B235" s="2" t="s">
        <v>496</v>
      </c>
      <c r="C235" s="5" t="s">
        <v>497</v>
      </c>
      <c r="D235" s="2" t="s">
        <v>474</v>
      </c>
      <c r="E235" s="2">
        <v>3.5</v>
      </c>
      <c r="F235" s="2" t="s">
        <v>475</v>
      </c>
      <c r="G235" s="2">
        <v>161</v>
      </c>
      <c r="H235" s="2">
        <f t="shared" si="5"/>
        <v>6</v>
      </c>
      <c r="I235" s="2"/>
      <c r="J235" s="2">
        <v>6</v>
      </c>
      <c r="K235" s="52" t="s">
        <v>675</v>
      </c>
    </row>
    <row r="236" spans="1:11" s="24" customFormat="1" ht="19.5" customHeight="1">
      <c r="A236" s="53" t="s">
        <v>471</v>
      </c>
      <c r="B236" s="2" t="s">
        <v>496</v>
      </c>
      <c r="C236" s="5" t="s">
        <v>498</v>
      </c>
      <c r="D236" s="2" t="s">
        <v>474</v>
      </c>
      <c r="E236" s="2">
        <v>1.2</v>
      </c>
      <c r="F236" s="2" t="s">
        <v>475</v>
      </c>
      <c r="G236" s="2">
        <v>50</v>
      </c>
      <c r="H236" s="2">
        <f t="shared" si="5"/>
        <v>3</v>
      </c>
      <c r="I236" s="2"/>
      <c r="J236" s="2">
        <v>3</v>
      </c>
      <c r="K236" s="52" t="s">
        <v>675</v>
      </c>
    </row>
    <row r="237" spans="1:11" s="24" customFormat="1" ht="19.5" customHeight="1">
      <c r="A237" s="53" t="s">
        <v>471</v>
      </c>
      <c r="B237" s="2" t="s">
        <v>496</v>
      </c>
      <c r="C237" s="5" t="s">
        <v>499</v>
      </c>
      <c r="D237" s="2" t="s">
        <v>474</v>
      </c>
      <c r="E237" s="2">
        <v>1.8</v>
      </c>
      <c r="F237" s="2" t="s">
        <v>475</v>
      </c>
      <c r="G237" s="2">
        <v>46</v>
      </c>
      <c r="H237" s="2">
        <f t="shared" si="5"/>
        <v>3</v>
      </c>
      <c r="I237" s="2"/>
      <c r="J237" s="2">
        <v>3</v>
      </c>
      <c r="K237" s="52" t="s">
        <v>675</v>
      </c>
    </row>
    <row r="238" spans="1:11" s="24" customFormat="1" ht="19.5" customHeight="1">
      <c r="A238" s="53" t="s">
        <v>471</v>
      </c>
      <c r="B238" s="2" t="s">
        <v>496</v>
      </c>
      <c r="C238" s="5" t="s">
        <v>617</v>
      </c>
      <c r="D238" s="2" t="s">
        <v>12</v>
      </c>
      <c r="E238" s="2">
        <v>2.1</v>
      </c>
      <c r="F238" s="2" t="s">
        <v>618</v>
      </c>
      <c r="G238" s="2">
        <v>287</v>
      </c>
      <c r="H238" s="2">
        <v>105</v>
      </c>
      <c r="I238" s="2">
        <v>94.5</v>
      </c>
      <c r="J238" s="2">
        <f>H238-I238</f>
        <v>10.5</v>
      </c>
      <c r="K238" s="52"/>
    </row>
    <row r="239" spans="1:11" s="24" customFormat="1" ht="19.5" customHeight="1">
      <c r="A239" s="53" t="s">
        <v>471</v>
      </c>
      <c r="B239" s="2" t="s">
        <v>500</v>
      </c>
      <c r="C239" s="5" t="s">
        <v>501</v>
      </c>
      <c r="D239" s="2" t="s">
        <v>474</v>
      </c>
      <c r="E239" s="2">
        <v>2</v>
      </c>
      <c r="F239" s="2" t="s">
        <v>475</v>
      </c>
      <c r="G239" s="2">
        <v>130</v>
      </c>
      <c r="H239" s="2">
        <f>J239</f>
        <v>5</v>
      </c>
      <c r="I239" s="2"/>
      <c r="J239" s="2">
        <v>5</v>
      </c>
      <c r="K239" s="52" t="s">
        <v>675</v>
      </c>
    </row>
    <row r="240" spans="1:11" s="24" customFormat="1" ht="19.5" customHeight="1">
      <c r="A240" s="53" t="s">
        <v>471</v>
      </c>
      <c r="B240" s="2" t="s">
        <v>500</v>
      </c>
      <c r="C240" s="5" t="s">
        <v>502</v>
      </c>
      <c r="D240" s="2" t="s">
        <v>474</v>
      </c>
      <c r="E240" s="2">
        <v>0.8</v>
      </c>
      <c r="F240" s="2" t="s">
        <v>475</v>
      </c>
      <c r="G240" s="2">
        <v>28</v>
      </c>
      <c r="H240" s="2">
        <f>J240</f>
        <v>4</v>
      </c>
      <c r="I240" s="2"/>
      <c r="J240" s="2">
        <v>4</v>
      </c>
      <c r="K240" s="52" t="s">
        <v>675</v>
      </c>
    </row>
    <row r="241" spans="1:11" s="24" customFormat="1" ht="19.5" customHeight="1">
      <c r="A241" s="53" t="s">
        <v>471</v>
      </c>
      <c r="B241" s="2" t="s">
        <v>503</v>
      </c>
      <c r="C241" s="5" t="s">
        <v>504</v>
      </c>
      <c r="D241" s="2" t="s">
        <v>474</v>
      </c>
      <c r="E241" s="2">
        <v>2.1</v>
      </c>
      <c r="F241" s="2" t="s">
        <v>475</v>
      </c>
      <c r="G241" s="2">
        <v>96</v>
      </c>
      <c r="H241" s="2">
        <f>J241</f>
        <v>5</v>
      </c>
      <c r="I241" s="2"/>
      <c r="J241" s="2">
        <v>5</v>
      </c>
      <c r="K241" s="52" t="s">
        <v>675</v>
      </c>
    </row>
    <row r="242" spans="1:11" s="24" customFormat="1" ht="19.5" customHeight="1">
      <c r="A242" s="53" t="s">
        <v>471</v>
      </c>
      <c r="B242" s="2" t="s">
        <v>505</v>
      </c>
      <c r="C242" s="5" t="s">
        <v>506</v>
      </c>
      <c r="D242" s="2" t="s">
        <v>474</v>
      </c>
      <c r="E242" s="2">
        <v>1.5</v>
      </c>
      <c r="F242" s="2" t="s">
        <v>475</v>
      </c>
      <c r="G242" s="2">
        <v>35</v>
      </c>
      <c r="H242" s="2">
        <f>J242</f>
        <v>4</v>
      </c>
      <c r="I242" s="2"/>
      <c r="J242" s="2">
        <v>4</v>
      </c>
      <c r="K242" s="52" t="s">
        <v>675</v>
      </c>
    </row>
    <row r="243" spans="1:11" s="68" customFormat="1" ht="19.5" customHeight="1">
      <c r="A243" s="92" t="s">
        <v>657</v>
      </c>
      <c r="B243" s="93"/>
      <c r="C243" s="93"/>
      <c r="D243" s="66"/>
      <c r="E243" s="66">
        <f>SUM(E244:E274)</f>
        <v>47.38</v>
      </c>
      <c r="F243" s="66"/>
      <c r="G243" s="66">
        <f>SUM(G244:G274)</f>
        <v>1416.8</v>
      </c>
      <c r="H243" s="66">
        <f>SUM(H244:H274)</f>
        <v>571.02</v>
      </c>
      <c r="I243" s="66">
        <f>SUM(I244:I274)</f>
        <v>358.02000000000004</v>
      </c>
      <c r="J243" s="66">
        <f>SUM(J244:J274)</f>
        <v>213</v>
      </c>
      <c r="K243" s="67"/>
    </row>
    <row r="244" spans="1:11" s="23" customFormat="1" ht="19.5" customHeight="1">
      <c r="A244" s="53" t="s">
        <v>449</v>
      </c>
      <c r="B244" s="2" t="s">
        <v>450</v>
      </c>
      <c r="C244" s="8" t="s">
        <v>177</v>
      </c>
      <c r="D244" s="6" t="s">
        <v>455</v>
      </c>
      <c r="E244" s="2">
        <v>1.25</v>
      </c>
      <c r="F244" s="2" t="s">
        <v>62</v>
      </c>
      <c r="G244" s="2">
        <v>33</v>
      </c>
      <c r="H244" s="2">
        <f aca="true" t="shared" si="6" ref="H244:H274">SUM(I244:J244)</f>
        <v>12.5</v>
      </c>
      <c r="I244" s="2"/>
      <c r="J244" s="2">
        <f>E244*10</f>
        <v>12.5</v>
      </c>
      <c r="K244" s="50"/>
    </row>
    <row r="245" spans="1:11" s="23" customFormat="1" ht="19.5" customHeight="1">
      <c r="A245" s="53" t="s">
        <v>449</v>
      </c>
      <c r="B245" s="2" t="s">
        <v>450</v>
      </c>
      <c r="C245" s="5" t="s">
        <v>178</v>
      </c>
      <c r="D245" s="6" t="s">
        <v>455</v>
      </c>
      <c r="E245" s="2">
        <v>2</v>
      </c>
      <c r="F245" s="2" t="s">
        <v>62</v>
      </c>
      <c r="G245" s="2">
        <v>54</v>
      </c>
      <c r="H245" s="2">
        <f t="shared" si="6"/>
        <v>20</v>
      </c>
      <c r="I245" s="2"/>
      <c r="J245" s="2">
        <f>E245*10</f>
        <v>20</v>
      </c>
      <c r="K245" s="50"/>
    </row>
    <row r="246" spans="1:11" s="23" customFormat="1" ht="19.5" customHeight="1">
      <c r="A246" s="53" t="s">
        <v>449</v>
      </c>
      <c r="B246" s="2" t="s">
        <v>450</v>
      </c>
      <c r="C246" s="8" t="s">
        <v>196</v>
      </c>
      <c r="D246" s="6" t="s">
        <v>30</v>
      </c>
      <c r="E246" s="2">
        <v>1.7</v>
      </c>
      <c r="F246" s="2" t="s">
        <v>62</v>
      </c>
      <c r="G246" s="2">
        <v>62</v>
      </c>
      <c r="H246" s="2">
        <f t="shared" si="6"/>
        <v>5</v>
      </c>
      <c r="I246" s="2"/>
      <c r="J246" s="2">
        <v>5</v>
      </c>
      <c r="K246" s="50" t="s">
        <v>675</v>
      </c>
    </row>
    <row r="247" spans="1:11" s="23" customFormat="1" ht="19.5" customHeight="1">
      <c r="A247" s="53" t="s">
        <v>449</v>
      </c>
      <c r="B247" s="2" t="s">
        <v>451</v>
      </c>
      <c r="C247" s="5" t="s">
        <v>179</v>
      </c>
      <c r="D247" s="2" t="s">
        <v>30</v>
      </c>
      <c r="E247" s="2">
        <v>1.4</v>
      </c>
      <c r="F247" s="2" t="s">
        <v>62</v>
      </c>
      <c r="G247" s="2">
        <v>49</v>
      </c>
      <c r="H247" s="2">
        <f t="shared" si="6"/>
        <v>28</v>
      </c>
      <c r="I247" s="2">
        <v>21</v>
      </c>
      <c r="J247" s="2">
        <v>7</v>
      </c>
      <c r="K247" s="52"/>
    </row>
    <row r="248" spans="1:11" s="23" customFormat="1" ht="19.5" customHeight="1">
      <c r="A248" s="53" t="s">
        <v>449</v>
      </c>
      <c r="B248" s="2" t="s">
        <v>451</v>
      </c>
      <c r="C248" s="5" t="s">
        <v>180</v>
      </c>
      <c r="D248" s="2" t="s">
        <v>30</v>
      </c>
      <c r="E248" s="2">
        <v>1.58</v>
      </c>
      <c r="F248" s="2" t="s">
        <v>62</v>
      </c>
      <c r="G248" s="2">
        <v>55.3</v>
      </c>
      <c r="H248" s="2">
        <f t="shared" si="6"/>
        <v>31.6</v>
      </c>
      <c r="I248" s="2">
        <v>23.7</v>
      </c>
      <c r="J248" s="2">
        <v>7.9</v>
      </c>
      <c r="K248" s="50"/>
    </row>
    <row r="249" spans="1:11" s="23" customFormat="1" ht="19.5" customHeight="1">
      <c r="A249" s="53" t="s">
        <v>449</v>
      </c>
      <c r="B249" s="2" t="s">
        <v>451</v>
      </c>
      <c r="C249" s="5" t="s">
        <v>181</v>
      </c>
      <c r="D249" s="2" t="s">
        <v>30</v>
      </c>
      <c r="E249" s="2">
        <v>1.51</v>
      </c>
      <c r="F249" s="2" t="s">
        <v>62</v>
      </c>
      <c r="G249" s="2">
        <v>52.85</v>
      </c>
      <c r="H249" s="2">
        <f t="shared" si="6"/>
        <v>30.2</v>
      </c>
      <c r="I249" s="2">
        <v>22.65</v>
      </c>
      <c r="J249" s="2">
        <v>7.55</v>
      </c>
      <c r="K249" s="52"/>
    </row>
    <row r="250" spans="1:11" s="23" customFormat="1" ht="19.5" customHeight="1">
      <c r="A250" s="53" t="s">
        <v>449</v>
      </c>
      <c r="B250" s="2" t="s">
        <v>451</v>
      </c>
      <c r="C250" s="5" t="s">
        <v>182</v>
      </c>
      <c r="D250" s="2" t="s">
        <v>30</v>
      </c>
      <c r="E250" s="2">
        <v>0.31</v>
      </c>
      <c r="F250" s="2" t="s">
        <v>62</v>
      </c>
      <c r="G250" s="2">
        <v>10.85</v>
      </c>
      <c r="H250" s="2">
        <f t="shared" si="6"/>
        <v>6.2</v>
      </c>
      <c r="I250" s="2">
        <v>4.65</v>
      </c>
      <c r="J250" s="2">
        <v>1.55</v>
      </c>
      <c r="K250" s="52"/>
    </row>
    <row r="251" spans="1:11" s="23" customFormat="1" ht="19.5" customHeight="1">
      <c r="A251" s="53" t="s">
        <v>449</v>
      </c>
      <c r="B251" s="2" t="s">
        <v>451</v>
      </c>
      <c r="C251" s="8" t="s">
        <v>197</v>
      </c>
      <c r="D251" s="6" t="s">
        <v>30</v>
      </c>
      <c r="E251" s="2">
        <v>1.7</v>
      </c>
      <c r="F251" s="2" t="s">
        <v>62</v>
      </c>
      <c r="G251" s="2">
        <v>56</v>
      </c>
      <c r="H251" s="2">
        <f t="shared" si="6"/>
        <v>5</v>
      </c>
      <c r="I251" s="2"/>
      <c r="J251" s="2">
        <v>5</v>
      </c>
      <c r="K251" s="50" t="s">
        <v>675</v>
      </c>
    </row>
    <row r="252" spans="1:11" s="23" customFormat="1" ht="19.5" customHeight="1">
      <c r="A252" s="53" t="s">
        <v>449</v>
      </c>
      <c r="B252" s="2" t="s">
        <v>451</v>
      </c>
      <c r="C252" s="8" t="s">
        <v>674</v>
      </c>
      <c r="D252" s="6" t="s">
        <v>30</v>
      </c>
      <c r="E252" s="2">
        <v>1</v>
      </c>
      <c r="F252" s="2" t="s">
        <v>62</v>
      </c>
      <c r="G252" s="2">
        <v>48</v>
      </c>
      <c r="H252" s="2">
        <f t="shared" si="6"/>
        <v>5.5</v>
      </c>
      <c r="I252" s="2"/>
      <c r="J252" s="2">
        <v>5.5</v>
      </c>
      <c r="K252" s="50" t="s">
        <v>675</v>
      </c>
    </row>
    <row r="253" spans="1:11" s="23" customFormat="1" ht="19.5" customHeight="1">
      <c r="A253" s="53" t="s">
        <v>449</v>
      </c>
      <c r="B253" s="2" t="s">
        <v>451</v>
      </c>
      <c r="C253" s="8" t="s">
        <v>198</v>
      </c>
      <c r="D253" s="6" t="s">
        <v>30</v>
      </c>
      <c r="E253" s="2">
        <v>1.5</v>
      </c>
      <c r="F253" s="2" t="s">
        <v>62</v>
      </c>
      <c r="G253" s="2">
        <v>31</v>
      </c>
      <c r="H253" s="2">
        <f t="shared" si="6"/>
        <v>3.5</v>
      </c>
      <c r="I253" s="2"/>
      <c r="J253" s="2">
        <v>3.5</v>
      </c>
      <c r="K253" s="50" t="s">
        <v>675</v>
      </c>
    </row>
    <row r="254" spans="1:11" s="24" customFormat="1" ht="19.5" customHeight="1">
      <c r="A254" s="53" t="s">
        <v>449</v>
      </c>
      <c r="B254" s="2" t="s">
        <v>452</v>
      </c>
      <c r="C254" s="8" t="s">
        <v>183</v>
      </c>
      <c r="D254" s="6" t="s">
        <v>30</v>
      </c>
      <c r="E254" s="6">
        <v>1.5</v>
      </c>
      <c r="F254" s="2" t="s">
        <v>62</v>
      </c>
      <c r="G254" s="6">
        <v>60</v>
      </c>
      <c r="H254" s="2">
        <f t="shared" si="6"/>
        <v>34.5</v>
      </c>
      <c r="I254" s="6">
        <v>27</v>
      </c>
      <c r="J254" s="6">
        <v>7.5</v>
      </c>
      <c r="K254" s="50"/>
    </row>
    <row r="255" spans="1:11" s="23" customFormat="1" ht="19.5" customHeight="1">
      <c r="A255" s="53" t="s">
        <v>449</v>
      </c>
      <c r="B255" s="2" t="s">
        <v>452</v>
      </c>
      <c r="C255" s="8" t="s">
        <v>184</v>
      </c>
      <c r="D255" s="6" t="s">
        <v>455</v>
      </c>
      <c r="E255" s="2">
        <v>0.75</v>
      </c>
      <c r="F255" s="2" t="s">
        <v>62</v>
      </c>
      <c r="G255" s="2">
        <v>20</v>
      </c>
      <c r="H255" s="2">
        <f t="shared" si="6"/>
        <v>7.5</v>
      </c>
      <c r="I255" s="2"/>
      <c r="J255" s="2">
        <v>7.5</v>
      </c>
      <c r="K255" s="52"/>
    </row>
    <row r="256" spans="1:11" s="23" customFormat="1" ht="19.5" customHeight="1">
      <c r="A256" s="53" t="s">
        <v>449</v>
      </c>
      <c r="B256" s="2" t="s">
        <v>452</v>
      </c>
      <c r="C256" s="8" t="s">
        <v>199</v>
      </c>
      <c r="D256" s="6" t="s">
        <v>30</v>
      </c>
      <c r="E256" s="2">
        <v>1</v>
      </c>
      <c r="F256" s="2" t="s">
        <v>62</v>
      </c>
      <c r="G256" s="2">
        <v>35</v>
      </c>
      <c r="H256" s="2">
        <f t="shared" si="6"/>
        <v>6</v>
      </c>
      <c r="I256" s="2"/>
      <c r="J256" s="2">
        <v>6</v>
      </c>
      <c r="K256" s="50" t="s">
        <v>675</v>
      </c>
    </row>
    <row r="257" spans="1:11" s="23" customFormat="1" ht="19.5" customHeight="1">
      <c r="A257" s="53" t="s">
        <v>449</v>
      </c>
      <c r="B257" s="2" t="s">
        <v>452</v>
      </c>
      <c r="C257" s="8" t="s">
        <v>200</v>
      </c>
      <c r="D257" s="6" t="s">
        <v>30</v>
      </c>
      <c r="E257" s="2">
        <v>0.9</v>
      </c>
      <c r="F257" s="2" t="s">
        <v>62</v>
      </c>
      <c r="G257" s="2">
        <v>37</v>
      </c>
      <c r="H257" s="2">
        <f t="shared" si="6"/>
        <v>5</v>
      </c>
      <c r="I257" s="2"/>
      <c r="J257" s="2">
        <v>5</v>
      </c>
      <c r="K257" s="50" t="s">
        <v>675</v>
      </c>
    </row>
    <row r="258" spans="1:11" s="23" customFormat="1" ht="19.5" customHeight="1">
      <c r="A258" s="53" t="s">
        <v>449</v>
      </c>
      <c r="B258" s="2" t="s">
        <v>453</v>
      </c>
      <c r="C258" s="5" t="s">
        <v>185</v>
      </c>
      <c r="D258" s="6" t="s">
        <v>30</v>
      </c>
      <c r="E258" s="2">
        <v>2.1</v>
      </c>
      <c r="F258" s="2" t="s">
        <v>62</v>
      </c>
      <c r="G258" s="2">
        <v>40.8</v>
      </c>
      <c r="H258" s="2">
        <f t="shared" si="6"/>
        <v>28.86</v>
      </c>
      <c r="I258" s="2">
        <v>18.36</v>
      </c>
      <c r="J258" s="2">
        <f>E258*5</f>
        <v>10.5</v>
      </c>
      <c r="K258" s="50"/>
    </row>
    <row r="259" spans="1:11" s="23" customFormat="1" ht="19.5" customHeight="1">
      <c r="A259" s="53" t="s">
        <v>449</v>
      </c>
      <c r="B259" s="2" t="s">
        <v>453</v>
      </c>
      <c r="C259" s="5" t="s">
        <v>186</v>
      </c>
      <c r="D259" s="6" t="s">
        <v>30</v>
      </c>
      <c r="E259" s="2">
        <v>1</v>
      </c>
      <c r="F259" s="2" t="s">
        <v>62</v>
      </c>
      <c r="G259" s="2">
        <v>40</v>
      </c>
      <c r="H259" s="2">
        <f t="shared" si="6"/>
        <v>23</v>
      </c>
      <c r="I259" s="2">
        <v>18</v>
      </c>
      <c r="J259" s="2">
        <v>5</v>
      </c>
      <c r="K259" s="50"/>
    </row>
    <row r="260" spans="1:11" s="23" customFormat="1" ht="19.5" customHeight="1">
      <c r="A260" s="53" t="s">
        <v>449</v>
      </c>
      <c r="B260" s="2" t="s">
        <v>453</v>
      </c>
      <c r="C260" s="5" t="s">
        <v>187</v>
      </c>
      <c r="D260" s="6" t="s">
        <v>30</v>
      </c>
      <c r="E260" s="2">
        <v>1</v>
      </c>
      <c r="F260" s="2" t="s">
        <v>62</v>
      </c>
      <c r="G260" s="2">
        <v>40</v>
      </c>
      <c r="H260" s="2">
        <f t="shared" si="6"/>
        <v>23</v>
      </c>
      <c r="I260" s="2">
        <f>E260*18</f>
        <v>18</v>
      </c>
      <c r="J260" s="2">
        <v>5</v>
      </c>
      <c r="K260" s="50"/>
    </row>
    <row r="261" spans="1:11" s="23" customFormat="1" ht="19.5" customHeight="1">
      <c r="A261" s="53" t="s">
        <v>449</v>
      </c>
      <c r="B261" s="2" t="s">
        <v>453</v>
      </c>
      <c r="C261" s="5" t="s">
        <v>188</v>
      </c>
      <c r="D261" s="6" t="s">
        <v>30</v>
      </c>
      <c r="E261" s="2">
        <v>1</v>
      </c>
      <c r="F261" s="2" t="s">
        <v>62</v>
      </c>
      <c r="G261" s="2">
        <v>40</v>
      </c>
      <c r="H261" s="2">
        <f t="shared" si="6"/>
        <v>23</v>
      </c>
      <c r="I261" s="2">
        <v>18</v>
      </c>
      <c r="J261" s="2">
        <v>5</v>
      </c>
      <c r="K261" s="50"/>
    </row>
    <row r="262" spans="1:11" s="23" customFormat="1" ht="19.5" customHeight="1">
      <c r="A262" s="53" t="s">
        <v>449</v>
      </c>
      <c r="B262" s="2" t="s">
        <v>453</v>
      </c>
      <c r="C262" s="8" t="s">
        <v>201</v>
      </c>
      <c r="D262" s="6" t="s">
        <v>30</v>
      </c>
      <c r="E262" s="2">
        <v>2</v>
      </c>
      <c r="F262" s="2" t="s">
        <v>62</v>
      </c>
      <c r="G262" s="2">
        <v>60</v>
      </c>
      <c r="H262" s="2">
        <f t="shared" si="6"/>
        <v>5.5</v>
      </c>
      <c r="I262" s="2"/>
      <c r="J262" s="2">
        <v>5.5</v>
      </c>
      <c r="K262" s="50" t="s">
        <v>675</v>
      </c>
    </row>
    <row r="263" spans="1:11" s="23" customFormat="1" ht="19.5" customHeight="1">
      <c r="A263" s="53" t="s">
        <v>449</v>
      </c>
      <c r="B263" s="2" t="s">
        <v>453</v>
      </c>
      <c r="C263" s="8" t="s">
        <v>202</v>
      </c>
      <c r="D263" s="6" t="s">
        <v>30</v>
      </c>
      <c r="E263" s="2">
        <v>2</v>
      </c>
      <c r="F263" s="2" t="s">
        <v>62</v>
      </c>
      <c r="G263" s="2">
        <v>65</v>
      </c>
      <c r="H263" s="2">
        <f t="shared" si="6"/>
        <v>5.5</v>
      </c>
      <c r="I263" s="2"/>
      <c r="J263" s="2">
        <v>5.5</v>
      </c>
      <c r="K263" s="50" t="s">
        <v>675</v>
      </c>
    </row>
    <row r="264" spans="1:11" s="23" customFormat="1" ht="19.5" customHeight="1">
      <c r="A264" s="53" t="s">
        <v>449</v>
      </c>
      <c r="B264" s="2" t="s">
        <v>454</v>
      </c>
      <c r="C264" s="5" t="s">
        <v>189</v>
      </c>
      <c r="D264" s="6" t="s">
        <v>30</v>
      </c>
      <c r="E264" s="2">
        <v>2.08</v>
      </c>
      <c r="F264" s="2" t="s">
        <v>62</v>
      </c>
      <c r="G264" s="2">
        <v>45</v>
      </c>
      <c r="H264" s="2">
        <f t="shared" si="6"/>
        <v>40.4</v>
      </c>
      <c r="I264" s="2">
        <v>30</v>
      </c>
      <c r="J264" s="2">
        <f aca="true" t="shared" si="7" ref="J264:J270">E264*5</f>
        <v>10.4</v>
      </c>
      <c r="K264" s="50"/>
    </row>
    <row r="265" spans="1:11" s="23" customFormat="1" ht="19.5" customHeight="1">
      <c r="A265" s="53" t="s">
        <v>449</v>
      </c>
      <c r="B265" s="2" t="s">
        <v>454</v>
      </c>
      <c r="C265" s="5" t="s">
        <v>190</v>
      </c>
      <c r="D265" s="6" t="s">
        <v>30</v>
      </c>
      <c r="E265" s="2">
        <v>1.38</v>
      </c>
      <c r="F265" s="2" t="s">
        <v>62</v>
      </c>
      <c r="G265" s="2">
        <f aca="true" t="shared" si="8" ref="G265:G270">E265*40</f>
        <v>55.199999999999996</v>
      </c>
      <c r="H265" s="2">
        <f t="shared" si="6"/>
        <v>27.599999999999998</v>
      </c>
      <c r="I265" s="2">
        <v>20.7</v>
      </c>
      <c r="J265" s="2">
        <f t="shared" si="7"/>
        <v>6.8999999999999995</v>
      </c>
      <c r="K265" s="50"/>
    </row>
    <row r="266" spans="1:11" s="23" customFormat="1" ht="19.5" customHeight="1">
      <c r="A266" s="53" t="s">
        <v>449</v>
      </c>
      <c r="B266" s="2" t="s">
        <v>454</v>
      </c>
      <c r="C266" s="5" t="s">
        <v>191</v>
      </c>
      <c r="D266" s="6" t="s">
        <v>30</v>
      </c>
      <c r="E266" s="2">
        <v>4</v>
      </c>
      <c r="F266" s="2" t="s">
        <v>62</v>
      </c>
      <c r="G266" s="2">
        <f t="shared" si="8"/>
        <v>160</v>
      </c>
      <c r="H266" s="2">
        <f t="shared" si="6"/>
        <v>80</v>
      </c>
      <c r="I266" s="2">
        <v>60</v>
      </c>
      <c r="J266" s="2">
        <f t="shared" si="7"/>
        <v>20</v>
      </c>
      <c r="K266" s="50"/>
    </row>
    <row r="267" spans="1:11" s="23" customFormat="1" ht="19.5" customHeight="1">
      <c r="A267" s="53" t="s">
        <v>449</v>
      </c>
      <c r="B267" s="2" t="s">
        <v>454</v>
      </c>
      <c r="C267" s="5" t="s">
        <v>192</v>
      </c>
      <c r="D267" s="6" t="s">
        <v>30</v>
      </c>
      <c r="E267" s="2">
        <v>0.95</v>
      </c>
      <c r="F267" s="2" t="s">
        <v>62</v>
      </c>
      <c r="G267" s="2">
        <f t="shared" si="8"/>
        <v>38</v>
      </c>
      <c r="H267" s="2">
        <f t="shared" si="6"/>
        <v>21.849999999999998</v>
      </c>
      <c r="I267" s="2">
        <f>E267*18</f>
        <v>17.099999999999998</v>
      </c>
      <c r="J267" s="2">
        <f t="shared" si="7"/>
        <v>4.75</v>
      </c>
      <c r="K267" s="50"/>
    </row>
    <row r="268" spans="1:11" s="23" customFormat="1" ht="19.5" customHeight="1">
      <c r="A268" s="53" t="s">
        <v>449</v>
      </c>
      <c r="B268" s="2" t="s">
        <v>454</v>
      </c>
      <c r="C268" s="5" t="s">
        <v>193</v>
      </c>
      <c r="D268" s="6" t="s">
        <v>30</v>
      </c>
      <c r="E268" s="2">
        <v>1.17</v>
      </c>
      <c r="F268" s="2" t="s">
        <v>62</v>
      </c>
      <c r="G268" s="2">
        <f t="shared" si="8"/>
        <v>46.8</v>
      </c>
      <c r="H268" s="2">
        <f t="shared" si="6"/>
        <v>26.909999999999997</v>
      </c>
      <c r="I268" s="2">
        <f>E268*18</f>
        <v>21.06</v>
      </c>
      <c r="J268" s="2">
        <f t="shared" si="7"/>
        <v>5.85</v>
      </c>
      <c r="K268" s="50"/>
    </row>
    <row r="269" spans="1:11" s="23" customFormat="1" ht="19.5" customHeight="1">
      <c r="A269" s="53" t="s">
        <v>449</v>
      </c>
      <c r="B269" s="2" t="s">
        <v>454</v>
      </c>
      <c r="C269" s="5" t="s">
        <v>194</v>
      </c>
      <c r="D269" s="6" t="s">
        <v>30</v>
      </c>
      <c r="E269" s="2">
        <v>1</v>
      </c>
      <c r="F269" s="2" t="s">
        <v>62</v>
      </c>
      <c r="G269" s="2">
        <f t="shared" si="8"/>
        <v>40</v>
      </c>
      <c r="H269" s="2">
        <f t="shared" si="6"/>
        <v>23</v>
      </c>
      <c r="I269" s="2">
        <f>E269*18</f>
        <v>18</v>
      </c>
      <c r="J269" s="2">
        <f t="shared" si="7"/>
        <v>5</v>
      </c>
      <c r="K269" s="50"/>
    </row>
    <row r="270" spans="1:11" s="23" customFormat="1" ht="19.5" customHeight="1">
      <c r="A270" s="53" t="s">
        <v>449</v>
      </c>
      <c r="B270" s="2" t="s">
        <v>454</v>
      </c>
      <c r="C270" s="5" t="s">
        <v>195</v>
      </c>
      <c r="D270" s="6" t="s">
        <v>30</v>
      </c>
      <c r="E270" s="2">
        <v>1.1</v>
      </c>
      <c r="F270" s="2" t="s">
        <v>62</v>
      </c>
      <c r="G270" s="2">
        <f t="shared" si="8"/>
        <v>44</v>
      </c>
      <c r="H270" s="2">
        <f t="shared" si="6"/>
        <v>25.3</v>
      </c>
      <c r="I270" s="2">
        <f>E270*18</f>
        <v>19.8</v>
      </c>
      <c r="J270" s="2">
        <f t="shared" si="7"/>
        <v>5.5</v>
      </c>
      <c r="K270" s="50"/>
    </row>
    <row r="271" spans="1:11" s="23" customFormat="1" ht="19.5" customHeight="1">
      <c r="A271" s="53" t="s">
        <v>449</v>
      </c>
      <c r="B271" s="2" t="s">
        <v>454</v>
      </c>
      <c r="C271" s="8" t="s">
        <v>203</v>
      </c>
      <c r="D271" s="6" t="s">
        <v>30</v>
      </c>
      <c r="E271" s="2">
        <v>0.5</v>
      </c>
      <c r="F271" s="2" t="s">
        <v>62</v>
      </c>
      <c r="G271" s="2">
        <v>16</v>
      </c>
      <c r="H271" s="2">
        <f t="shared" si="6"/>
        <v>4</v>
      </c>
      <c r="I271" s="2"/>
      <c r="J271" s="2">
        <v>4</v>
      </c>
      <c r="K271" s="50" t="s">
        <v>675</v>
      </c>
    </row>
    <row r="272" spans="1:11" s="23" customFormat="1" ht="19.5" customHeight="1">
      <c r="A272" s="53" t="s">
        <v>449</v>
      </c>
      <c r="B272" s="2" t="s">
        <v>454</v>
      </c>
      <c r="C272" s="8" t="s">
        <v>204</v>
      </c>
      <c r="D272" s="6" t="s">
        <v>30</v>
      </c>
      <c r="E272" s="2">
        <v>3</v>
      </c>
      <c r="F272" s="2" t="s">
        <v>62</v>
      </c>
      <c r="G272" s="2">
        <v>13</v>
      </c>
      <c r="H272" s="2">
        <f t="shared" si="6"/>
        <v>4</v>
      </c>
      <c r="I272" s="2"/>
      <c r="J272" s="2">
        <v>4</v>
      </c>
      <c r="K272" s="50" t="s">
        <v>675</v>
      </c>
    </row>
    <row r="273" spans="1:11" s="23" customFormat="1" ht="19.5" customHeight="1">
      <c r="A273" s="53" t="s">
        <v>449</v>
      </c>
      <c r="B273" s="2" t="s">
        <v>454</v>
      </c>
      <c r="C273" s="8" t="s">
        <v>205</v>
      </c>
      <c r="D273" s="6" t="s">
        <v>30</v>
      </c>
      <c r="E273" s="2">
        <v>3.5</v>
      </c>
      <c r="F273" s="2" t="s">
        <v>62</v>
      </c>
      <c r="G273" s="2">
        <v>17</v>
      </c>
      <c r="H273" s="2">
        <f t="shared" si="6"/>
        <v>4</v>
      </c>
      <c r="I273" s="2"/>
      <c r="J273" s="2">
        <v>4</v>
      </c>
      <c r="K273" s="50" t="s">
        <v>675</v>
      </c>
    </row>
    <row r="274" spans="1:11" s="23" customFormat="1" ht="19.5" customHeight="1">
      <c r="A274" s="53" t="s">
        <v>449</v>
      </c>
      <c r="B274" s="2" t="s">
        <v>454</v>
      </c>
      <c r="C274" s="8" t="s">
        <v>206</v>
      </c>
      <c r="D274" s="6" t="s">
        <v>30</v>
      </c>
      <c r="E274" s="2">
        <v>1.5</v>
      </c>
      <c r="F274" s="2" t="s">
        <v>62</v>
      </c>
      <c r="G274" s="2">
        <v>52</v>
      </c>
      <c r="H274" s="2">
        <f t="shared" si="6"/>
        <v>4.6</v>
      </c>
      <c r="I274" s="2"/>
      <c r="J274" s="2">
        <v>4.6</v>
      </c>
      <c r="K274" s="50" t="s">
        <v>675</v>
      </c>
    </row>
    <row r="275" spans="1:11" s="68" customFormat="1" ht="19.5" customHeight="1">
      <c r="A275" s="92" t="s">
        <v>658</v>
      </c>
      <c r="B275" s="93"/>
      <c r="C275" s="93"/>
      <c r="D275" s="66"/>
      <c r="E275" s="66">
        <f>SUM(E276:E306)</f>
        <v>45.49</v>
      </c>
      <c r="F275" s="66"/>
      <c r="G275" s="66">
        <f>SUM(G276:G306)</f>
        <v>1512.8599999999997</v>
      </c>
      <c r="H275" s="66">
        <f>SUM(H276:H306)</f>
        <v>518.12</v>
      </c>
      <c r="I275" s="66">
        <f>SUM(I276:I306)</f>
        <v>233.22000000000003</v>
      </c>
      <c r="J275" s="66">
        <f>SUM(J276:J306)</f>
        <v>284.90000000000015</v>
      </c>
      <c r="K275" s="67"/>
    </row>
    <row r="276" spans="1:11" s="24" customFormat="1" ht="19.5" customHeight="1">
      <c r="A276" s="53" t="s">
        <v>210</v>
      </c>
      <c r="B276" s="2" t="s">
        <v>456</v>
      </c>
      <c r="C276" s="5" t="s">
        <v>207</v>
      </c>
      <c r="D276" s="2" t="s">
        <v>30</v>
      </c>
      <c r="E276" s="2">
        <v>2.5</v>
      </c>
      <c r="F276" s="2" t="s">
        <v>13</v>
      </c>
      <c r="G276" s="2">
        <v>82.5</v>
      </c>
      <c r="H276" s="2">
        <v>49.8</v>
      </c>
      <c r="I276" s="2">
        <v>45</v>
      </c>
      <c r="J276" s="2">
        <v>4.8</v>
      </c>
      <c r="K276" s="52" t="s">
        <v>675</v>
      </c>
    </row>
    <row r="277" spans="1:11" s="24" customFormat="1" ht="19.5" customHeight="1">
      <c r="A277" s="53" t="s">
        <v>210</v>
      </c>
      <c r="B277" s="2" t="s">
        <v>456</v>
      </c>
      <c r="C277" s="5" t="s">
        <v>208</v>
      </c>
      <c r="D277" s="2" t="s">
        <v>30</v>
      </c>
      <c r="E277" s="2">
        <v>2</v>
      </c>
      <c r="F277" s="2" t="s">
        <v>13</v>
      </c>
      <c r="G277" s="2">
        <v>66</v>
      </c>
      <c r="H277" s="2">
        <v>40.8</v>
      </c>
      <c r="I277" s="2">
        <v>36</v>
      </c>
      <c r="J277" s="2">
        <v>4.8</v>
      </c>
      <c r="K277" s="52" t="s">
        <v>675</v>
      </c>
    </row>
    <row r="278" spans="1:11" s="24" customFormat="1" ht="19.5" customHeight="1">
      <c r="A278" s="53" t="s">
        <v>210</v>
      </c>
      <c r="B278" s="2" t="s">
        <v>456</v>
      </c>
      <c r="C278" s="5" t="s">
        <v>209</v>
      </c>
      <c r="D278" s="2" t="s">
        <v>12</v>
      </c>
      <c r="E278" s="2">
        <v>2.2</v>
      </c>
      <c r="F278" s="2" t="s">
        <v>13</v>
      </c>
      <c r="G278" s="2">
        <v>44</v>
      </c>
      <c r="H278" s="2">
        <f>E278*10</f>
        <v>22</v>
      </c>
      <c r="I278" s="2"/>
      <c r="J278" s="2">
        <f>H278</f>
        <v>22</v>
      </c>
      <c r="K278" s="52"/>
    </row>
    <row r="279" spans="1:11" s="24" customFormat="1" ht="19.5" customHeight="1">
      <c r="A279" s="53" t="s">
        <v>210</v>
      </c>
      <c r="B279" s="2" t="s">
        <v>457</v>
      </c>
      <c r="C279" s="30" t="s">
        <v>211</v>
      </c>
      <c r="D279" s="2" t="s">
        <v>12</v>
      </c>
      <c r="E279" s="31">
        <v>0.57</v>
      </c>
      <c r="F279" s="2" t="s">
        <v>13</v>
      </c>
      <c r="G279" s="2">
        <f>E279*35</f>
        <v>19.95</v>
      </c>
      <c r="H279" s="2">
        <f>E279*10</f>
        <v>5.699999999999999</v>
      </c>
      <c r="I279" s="2"/>
      <c r="J279" s="2">
        <v>5.7</v>
      </c>
      <c r="K279" s="52"/>
    </row>
    <row r="280" spans="1:11" s="24" customFormat="1" ht="19.5" customHeight="1">
      <c r="A280" s="53" t="s">
        <v>210</v>
      </c>
      <c r="B280" s="2" t="s">
        <v>457</v>
      </c>
      <c r="C280" s="5" t="s">
        <v>623</v>
      </c>
      <c r="D280" s="2" t="s">
        <v>12</v>
      </c>
      <c r="E280" s="2">
        <v>5.09</v>
      </c>
      <c r="F280" s="2" t="s">
        <v>621</v>
      </c>
      <c r="G280" s="2">
        <v>76.35</v>
      </c>
      <c r="H280" s="2">
        <f>E280*10</f>
        <v>50.9</v>
      </c>
      <c r="I280" s="2"/>
      <c r="J280" s="2">
        <f>H280</f>
        <v>50.9</v>
      </c>
      <c r="K280" s="52"/>
    </row>
    <row r="281" spans="1:11" s="24" customFormat="1" ht="19.5" customHeight="1">
      <c r="A281" s="53" t="s">
        <v>210</v>
      </c>
      <c r="B281" s="2" t="s">
        <v>457</v>
      </c>
      <c r="C281" s="32" t="s">
        <v>212</v>
      </c>
      <c r="D281" s="2" t="s">
        <v>12</v>
      </c>
      <c r="E281" s="33">
        <v>0.6</v>
      </c>
      <c r="F281" s="2" t="s">
        <v>13</v>
      </c>
      <c r="G281" s="2">
        <f>E281*35</f>
        <v>21</v>
      </c>
      <c r="H281" s="2">
        <v>4.8</v>
      </c>
      <c r="I281" s="2"/>
      <c r="J281" s="2">
        <v>4.8</v>
      </c>
      <c r="K281" s="52" t="s">
        <v>675</v>
      </c>
    </row>
    <row r="282" spans="1:11" s="24" customFormat="1" ht="19.5" customHeight="1">
      <c r="A282" s="53" t="s">
        <v>210</v>
      </c>
      <c r="B282" s="2" t="s">
        <v>457</v>
      </c>
      <c r="C282" s="32" t="s">
        <v>213</v>
      </c>
      <c r="D282" s="2" t="s">
        <v>12</v>
      </c>
      <c r="E282" s="33">
        <v>0.6</v>
      </c>
      <c r="F282" s="2" t="s">
        <v>13</v>
      </c>
      <c r="G282" s="2">
        <f>E282*35</f>
        <v>21</v>
      </c>
      <c r="H282" s="2">
        <f>E282*10</f>
        <v>6</v>
      </c>
      <c r="I282" s="2"/>
      <c r="J282" s="2">
        <f>H282</f>
        <v>6</v>
      </c>
      <c r="K282" s="52"/>
    </row>
    <row r="283" spans="1:11" s="24" customFormat="1" ht="19.5" customHeight="1">
      <c r="A283" s="53" t="s">
        <v>210</v>
      </c>
      <c r="B283" s="2" t="s">
        <v>458</v>
      </c>
      <c r="C283" s="5" t="s">
        <v>214</v>
      </c>
      <c r="D283" s="2" t="s">
        <v>30</v>
      </c>
      <c r="E283" s="2">
        <v>2.5</v>
      </c>
      <c r="F283" s="2" t="s">
        <v>13</v>
      </c>
      <c r="G283" s="2">
        <f>E283*40</f>
        <v>100</v>
      </c>
      <c r="H283" s="2">
        <f>E283*10</f>
        <v>25</v>
      </c>
      <c r="I283" s="2"/>
      <c r="J283" s="2">
        <f>H283</f>
        <v>25</v>
      </c>
      <c r="K283" s="52"/>
    </row>
    <row r="284" spans="1:11" s="24" customFormat="1" ht="19.5" customHeight="1">
      <c r="A284" s="53" t="s">
        <v>210</v>
      </c>
      <c r="B284" s="2" t="s">
        <v>458</v>
      </c>
      <c r="C284" s="5" t="s">
        <v>215</v>
      </c>
      <c r="D284" s="2" t="s">
        <v>12</v>
      </c>
      <c r="E284" s="2">
        <v>1</v>
      </c>
      <c r="F284" s="2" t="s">
        <v>13</v>
      </c>
      <c r="G284" s="2">
        <v>15</v>
      </c>
      <c r="H284" s="2">
        <v>4.8</v>
      </c>
      <c r="I284" s="2"/>
      <c r="J284" s="2">
        <v>4.8</v>
      </c>
      <c r="K284" s="52" t="s">
        <v>675</v>
      </c>
    </row>
    <row r="285" spans="1:11" s="24" customFormat="1" ht="19.5" customHeight="1">
      <c r="A285" s="53" t="s">
        <v>210</v>
      </c>
      <c r="B285" s="2" t="s">
        <v>458</v>
      </c>
      <c r="C285" s="5" t="s">
        <v>216</v>
      </c>
      <c r="D285" s="2" t="s">
        <v>12</v>
      </c>
      <c r="E285" s="2">
        <v>1.5</v>
      </c>
      <c r="F285" s="2" t="s">
        <v>13</v>
      </c>
      <c r="G285" s="2">
        <v>22.5</v>
      </c>
      <c r="H285" s="2">
        <v>4.8</v>
      </c>
      <c r="I285" s="2"/>
      <c r="J285" s="2">
        <v>4.8</v>
      </c>
      <c r="K285" s="52" t="s">
        <v>675</v>
      </c>
    </row>
    <row r="286" spans="1:11" s="24" customFormat="1" ht="19.5" customHeight="1">
      <c r="A286" s="53" t="s">
        <v>210</v>
      </c>
      <c r="B286" s="2" t="s">
        <v>459</v>
      </c>
      <c r="C286" s="5" t="s">
        <v>507</v>
      </c>
      <c r="D286" s="2" t="s">
        <v>30</v>
      </c>
      <c r="E286" s="2">
        <v>0.5</v>
      </c>
      <c r="F286" s="2" t="s">
        <v>13</v>
      </c>
      <c r="G286" s="34">
        <v>22.05</v>
      </c>
      <c r="H286" s="18">
        <f>I286+J286</f>
        <v>10</v>
      </c>
      <c r="I286" s="2">
        <f>E286*15</f>
        <v>7.5</v>
      </c>
      <c r="J286" s="2">
        <f>E286*5</f>
        <v>2.5</v>
      </c>
      <c r="K286" s="52"/>
    </row>
    <row r="287" spans="1:11" s="24" customFormat="1" ht="19.5" customHeight="1">
      <c r="A287" s="53" t="s">
        <v>210</v>
      </c>
      <c r="B287" s="2" t="s">
        <v>459</v>
      </c>
      <c r="C287" s="5" t="s">
        <v>508</v>
      </c>
      <c r="D287" s="2" t="s">
        <v>30</v>
      </c>
      <c r="E287" s="2">
        <v>0.5</v>
      </c>
      <c r="F287" s="2" t="s">
        <v>13</v>
      </c>
      <c r="G287" s="34">
        <v>19.5</v>
      </c>
      <c r="H287" s="18">
        <f>I287+J287</f>
        <v>10</v>
      </c>
      <c r="I287" s="2">
        <f>E287*15</f>
        <v>7.5</v>
      </c>
      <c r="J287" s="2">
        <f>E287*5</f>
        <v>2.5</v>
      </c>
      <c r="K287" s="52"/>
    </row>
    <row r="288" spans="1:11" s="24" customFormat="1" ht="19.5" customHeight="1">
      <c r="A288" s="53" t="s">
        <v>210</v>
      </c>
      <c r="B288" s="2" t="s">
        <v>459</v>
      </c>
      <c r="C288" s="5" t="s">
        <v>217</v>
      </c>
      <c r="D288" s="2" t="s">
        <v>30</v>
      </c>
      <c r="E288" s="2">
        <v>0.9</v>
      </c>
      <c r="F288" s="2" t="s">
        <v>13</v>
      </c>
      <c r="G288" s="34">
        <v>31.19</v>
      </c>
      <c r="H288" s="18">
        <f>I288+J288</f>
        <v>18</v>
      </c>
      <c r="I288" s="2">
        <f>E288*15</f>
        <v>13.5</v>
      </c>
      <c r="J288" s="2">
        <f>E288*5</f>
        <v>4.5</v>
      </c>
      <c r="K288" s="52"/>
    </row>
    <row r="289" spans="1:11" s="24" customFormat="1" ht="19.5" customHeight="1">
      <c r="A289" s="53" t="s">
        <v>210</v>
      </c>
      <c r="B289" s="2" t="s">
        <v>459</v>
      </c>
      <c r="C289" s="5" t="s">
        <v>509</v>
      </c>
      <c r="D289" s="2" t="s">
        <v>30</v>
      </c>
      <c r="E289" s="2">
        <v>0.9</v>
      </c>
      <c r="F289" s="2" t="s">
        <v>13</v>
      </c>
      <c r="G289" s="34">
        <v>36.32</v>
      </c>
      <c r="H289" s="18">
        <f>I289+J289</f>
        <v>18</v>
      </c>
      <c r="I289" s="2">
        <f>E289*15</f>
        <v>13.5</v>
      </c>
      <c r="J289" s="2">
        <f>E289*5</f>
        <v>4.5</v>
      </c>
      <c r="K289" s="52"/>
    </row>
    <row r="290" spans="1:11" s="24" customFormat="1" ht="19.5" customHeight="1">
      <c r="A290" s="53" t="s">
        <v>210</v>
      </c>
      <c r="B290" s="2" t="s">
        <v>459</v>
      </c>
      <c r="C290" s="5" t="s">
        <v>218</v>
      </c>
      <c r="D290" s="2" t="s">
        <v>30</v>
      </c>
      <c r="E290" s="2">
        <v>2</v>
      </c>
      <c r="F290" s="2" t="s">
        <v>13</v>
      </c>
      <c r="G290" s="34">
        <v>17</v>
      </c>
      <c r="H290" s="18">
        <v>4.8</v>
      </c>
      <c r="I290" s="2"/>
      <c r="J290" s="2">
        <f>H290</f>
        <v>4.8</v>
      </c>
      <c r="K290" s="52" t="s">
        <v>675</v>
      </c>
    </row>
    <row r="291" spans="1:11" s="24" customFormat="1" ht="19.5" customHeight="1">
      <c r="A291" s="53" t="s">
        <v>210</v>
      </c>
      <c r="B291" s="2" t="s">
        <v>460</v>
      </c>
      <c r="C291" s="5" t="s">
        <v>219</v>
      </c>
      <c r="D291" s="2" t="s">
        <v>12</v>
      </c>
      <c r="E291" s="2">
        <v>1.6</v>
      </c>
      <c r="F291" s="2" t="s">
        <v>621</v>
      </c>
      <c r="G291" s="2">
        <v>24</v>
      </c>
      <c r="H291" s="2">
        <f>E291*10</f>
        <v>16</v>
      </c>
      <c r="I291" s="2"/>
      <c r="J291" s="2">
        <v>16</v>
      </c>
      <c r="K291" s="52"/>
    </row>
    <row r="292" spans="1:11" s="24" customFormat="1" ht="19.5" customHeight="1">
      <c r="A292" s="53" t="s">
        <v>210</v>
      </c>
      <c r="B292" s="2" t="s">
        <v>460</v>
      </c>
      <c r="C292" s="5" t="s">
        <v>622</v>
      </c>
      <c r="D292" s="2" t="s">
        <v>12</v>
      </c>
      <c r="E292" s="2">
        <v>1</v>
      </c>
      <c r="F292" s="2" t="s">
        <v>621</v>
      </c>
      <c r="G292" s="2">
        <v>15</v>
      </c>
      <c r="H292" s="2">
        <f>E292*10</f>
        <v>10</v>
      </c>
      <c r="I292" s="2"/>
      <c r="J292" s="2">
        <f>H292</f>
        <v>10</v>
      </c>
      <c r="K292" s="52"/>
    </row>
    <row r="293" spans="1:11" s="24" customFormat="1" ht="19.5" customHeight="1">
      <c r="A293" s="53" t="s">
        <v>210</v>
      </c>
      <c r="B293" s="2" t="s">
        <v>460</v>
      </c>
      <c r="C293" s="5" t="s">
        <v>220</v>
      </c>
      <c r="D293" s="2" t="s">
        <v>12</v>
      </c>
      <c r="E293" s="2">
        <v>1.3</v>
      </c>
      <c r="F293" s="2" t="s">
        <v>621</v>
      </c>
      <c r="G293" s="2">
        <v>19.5</v>
      </c>
      <c r="H293" s="2">
        <f>E293*10</f>
        <v>13</v>
      </c>
      <c r="I293" s="2"/>
      <c r="J293" s="2">
        <v>13</v>
      </c>
      <c r="K293" s="52"/>
    </row>
    <row r="294" spans="1:11" s="24" customFormat="1" ht="19.5" customHeight="1">
      <c r="A294" s="53" t="s">
        <v>210</v>
      </c>
      <c r="B294" s="2" t="s">
        <v>460</v>
      </c>
      <c r="C294" s="5" t="s">
        <v>221</v>
      </c>
      <c r="D294" s="2" t="s">
        <v>30</v>
      </c>
      <c r="E294" s="2">
        <v>1.66</v>
      </c>
      <c r="F294" s="2" t="s">
        <v>13</v>
      </c>
      <c r="G294" s="2">
        <v>50</v>
      </c>
      <c r="H294" s="2">
        <v>29.7</v>
      </c>
      <c r="I294" s="2">
        <v>24.9</v>
      </c>
      <c r="J294" s="2">
        <v>4.8</v>
      </c>
      <c r="K294" s="52" t="s">
        <v>675</v>
      </c>
    </row>
    <row r="295" spans="1:11" s="24" customFormat="1" ht="19.5" customHeight="1">
      <c r="A295" s="53" t="s">
        <v>210</v>
      </c>
      <c r="B295" s="2" t="s">
        <v>460</v>
      </c>
      <c r="C295" s="5" t="s">
        <v>222</v>
      </c>
      <c r="D295" s="2" t="s">
        <v>30</v>
      </c>
      <c r="E295" s="2">
        <v>1.2</v>
      </c>
      <c r="F295" s="2" t="s">
        <v>13</v>
      </c>
      <c r="G295" s="2">
        <v>15</v>
      </c>
      <c r="H295" s="2">
        <v>4.8</v>
      </c>
      <c r="I295" s="2"/>
      <c r="J295" s="2">
        <v>4.8</v>
      </c>
      <c r="K295" s="52" t="s">
        <v>675</v>
      </c>
    </row>
    <row r="296" spans="1:11" s="24" customFormat="1" ht="19.5" customHeight="1">
      <c r="A296" s="53" t="s">
        <v>210</v>
      </c>
      <c r="B296" s="2" t="s">
        <v>460</v>
      </c>
      <c r="C296" s="5" t="s">
        <v>223</v>
      </c>
      <c r="D296" s="2" t="s">
        <v>30</v>
      </c>
      <c r="E296" s="2">
        <v>3.2</v>
      </c>
      <c r="F296" s="2" t="s">
        <v>13</v>
      </c>
      <c r="G296" s="2">
        <v>109.8</v>
      </c>
      <c r="H296" s="2">
        <v>61.32</v>
      </c>
      <c r="I296" s="2">
        <v>56.52</v>
      </c>
      <c r="J296" s="2">
        <v>4.8</v>
      </c>
      <c r="K296" s="52" t="s">
        <v>675</v>
      </c>
    </row>
    <row r="297" spans="1:11" s="24" customFormat="1" ht="19.5" customHeight="1">
      <c r="A297" s="53" t="s">
        <v>210</v>
      </c>
      <c r="B297" s="2" t="s">
        <v>461</v>
      </c>
      <c r="C297" s="5" t="s">
        <v>224</v>
      </c>
      <c r="D297" s="2" t="s">
        <v>12</v>
      </c>
      <c r="E297" s="2">
        <v>1</v>
      </c>
      <c r="F297" s="2" t="s">
        <v>13</v>
      </c>
      <c r="G297" s="2">
        <v>60</v>
      </c>
      <c r="H297" s="2">
        <f>E297*10</f>
        <v>10</v>
      </c>
      <c r="I297" s="2"/>
      <c r="J297" s="2">
        <v>10</v>
      </c>
      <c r="K297" s="52"/>
    </row>
    <row r="298" spans="1:11" s="24" customFormat="1" ht="19.5" customHeight="1">
      <c r="A298" s="53" t="s">
        <v>210</v>
      </c>
      <c r="B298" s="2" t="s">
        <v>461</v>
      </c>
      <c r="C298" s="5" t="s">
        <v>225</v>
      </c>
      <c r="D298" s="2" t="s">
        <v>12</v>
      </c>
      <c r="E298" s="2">
        <v>1</v>
      </c>
      <c r="F298" s="2" t="s">
        <v>13</v>
      </c>
      <c r="G298" s="2">
        <v>40</v>
      </c>
      <c r="H298" s="2">
        <f>E298*10</f>
        <v>10</v>
      </c>
      <c r="I298" s="2"/>
      <c r="J298" s="2">
        <f>H298</f>
        <v>10</v>
      </c>
      <c r="K298" s="52"/>
    </row>
    <row r="299" spans="1:11" s="24" customFormat="1" ht="19.5" customHeight="1">
      <c r="A299" s="53" t="s">
        <v>210</v>
      </c>
      <c r="B299" s="2" t="s">
        <v>461</v>
      </c>
      <c r="C299" s="5" t="s">
        <v>226</v>
      </c>
      <c r="D299" s="2" t="s">
        <v>12</v>
      </c>
      <c r="E299" s="2">
        <v>1.2</v>
      </c>
      <c r="F299" s="2" t="s">
        <v>13</v>
      </c>
      <c r="G299" s="2">
        <v>52</v>
      </c>
      <c r="H299" s="2">
        <f>E299*10</f>
        <v>12</v>
      </c>
      <c r="I299" s="2"/>
      <c r="J299" s="2">
        <v>12</v>
      </c>
      <c r="K299" s="52"/>
    </row>
    <row r="300" spans="1:11" s="24" customFormat="1" ht="19.5" customHeight="1">
      <c r="A300" s="53" t="s">
        <v>210</v>
      </c>
      <c r="B300" s="2" t="s">
        <v>461</v>
      </c>
      <c r="C300" s="5" t="s">
        <v>227</v>
      </c>
      <c r="D300" s="2" t="s">
        <v>30</v>
      </c>
      <c r="E300" s="2">
        <v>1.6</v>
      </c>
      <c r="F300" s="2" t="s">
        <v>13</v>
      </c>
      <c r="G300" s="2">
        <v>335</v>
      </c>
      <c r="H300" s="2">
        <v>36.8</v>
      </c>
      <c r="I300" s="2">
        <v>28.8</v>
      </c>
      <c r="J300" s="2">
        <f>H300-I300</f>
        <v>7.9999999999999964</v>
      </c>
      <c r="K300" s="52"/>
    </row>
    <row r="301" spans="1:11" s="24" customFormat="1" ht="19.5" customHeight="1">
      <c r="A301" s="53" t="s">
        <v>210</v>
      </c>
      <c r="B301" s="2" t="s">
        <v>461</v>
      </c>
      <c r="C301" s="5" t="s">
        <v>228</v>
      </c>
      <c r="D301" s="2" t="s">
        <v>30</v>
      </c>
      <c r="E301" s="2">
        <v>2</v>
      </c>
      <c r="F301" s="2" t="s">
        <v>13</v>
      </c>
      <c r="G301" s="2">
        <v>10</v>
      </c>
      <c r="H301" s="2">
        <v>4.8</v>
      </c>
      <c r="I301" s="2"/>
      <c r="J301" s="2">
        <v>4.8</v>
      </c>
      <c r="K301" s="52" t="s">
        <v>675</v>
      </c>
    </row>
    <row r="302" spans="1:11" s="24" customFormat="1" ht="19.5" customHeight="1">
      <c r="A302" s="53" t="s">
        <v>210</v>
      </c>
      <c r="B302" s="2" t="s">
        <v>462</v>
      </c>
      <c r="C302" s="5" t="s">
        <v>229</v>
      </c>
      <c r="D302" s="2" t="s">
        <v>12</v>
      </c>
      <c r="E302" s="2">
        <v>2</v>
      </c>
      <c r="F302" s="2" t="s">
        <v>13</v>
      </c>
      <c r="G302" s="2">
        <v>115.1</v>
      </c>
      <c r="H302" s="2">
        <f>E302*10</f>
        <v>20</v>
      </c>
      <c r="I302" s="2"/>
      <c r="J302" s="2">
        <f>H302</f>
        <v>20</v>
      </c>
      <c r="K302" s="52"/>
    </row>
    <row r="303" spans="1:11" s="24" customFormat="1" ht="19.5" customHeight="1">
      <c r="A303" s="53" t="s">
        <v>210</v>
      </c>
      <c r="B303" s="2" t="s">
        <v>462</v>
      </c>
      <c r="C303" s="5" t="s">
        <v>230</v>
      </c>
      <c r="D303" s="2" t="s">
        <v>30</v>
      </c>
      <c r="E303" s="2">
        <v>0.31</v>
      </c>
      <c r="F303" s="2" t="s">
        <v>13</v>
      </c>
      <c r="G303" s="2">
        <v>19.8</v>
      </c>
      <c r="H303" s="2">
        <f>E303*10</f>
        <v>3.1</v>
      </c>
      <c r="I303" s="2"/>
      <c r="J303" s="2">
        <f>H303</f>
        <v>3.1</v>
      </c>
      <c r="K303" s="52"/>
    </row>
    <row r="304" spans="1:11" s="24" customFormat="1" ht="19.5" customHeight="1">
      <c r="A304" s="53" t="s">
        <v>210</v>
      </c>
      <c r="B304" s="2" t="s">
        <v>462</v>
      </c>
      <c r="C304" s="35" t="s">
        <v>231</v>
      </c>
      <c r="D304" s="2" t="s">
        <v>30</v>
      </c>
      <c r="E304" s="2">
        <v>0.16</v>
      </c>
      <c r="F304" s="2" t="s">
        <v>13</v>
      </c>
      <c r="G304" s="2">
        <v>6.3</v>
      </c>
      <c r="H304" s="2">
        <f>E304*10</f>
        <v>1.6</v>
      </c>
      <c r="I304" s="2"/>
      <c r="J304" s="2">
        <f>H304</f>
        <v>1.6</v>
      </c>
      <c r="K304" s="52"/>
    </row>
    <row r="305" spans="1:11" s="24" customFormat="1" ht="19.5" customHeight="1">
      <c r="A305" s="53" t="s">
        <v>210</v>
      </c>
      <c r="B305" s="2" t="s">
        <v>462</v>
      </c>
      <c r="C305" s="35" t="s">
        <v>232</v>
      </c>
      <c r="D305" s="2" t="s">
        <v>30</v>
      </c>
      <c r="E305" s="2">
        <v>2</v>
      </c>
      <c r="F305" s="2" t="s">
        <v>13</v>
      </c>
      <c r="G305" s="2">
        <v>20</v>
      </c>
      <c r="H305" s="2">
        <v>4.8</v>
      </c>
      <c r="I305" s="2"/>
      <c r="J305" s="2">
        <v>4.8</v>
      </c>
      <c r="K305" s="52" t="s">
        <v>675</v>
      </c>
    </row>
    <row r="306" spans="1:11" s="24" customFormat="1" ht="19.5" customHeight="1">
      <c r="A306" s="53" t="s">
        <v>210</v>
      </c>
      <c r="B306" s="2" t="s">
        <v>462</v>
      </c>
      <c r="C306" s="35" t="s">
        <v>233</v>
      </c>
      <c r="D306" s="2" t="s">
        <v>30</v>
      </c>
      <c r="E306" s="2">
        <v>0.9</v>
      </c>
      <c r="F306" s="2" t="s">
        <v>13</v>
      </c>
      <c r="G306" s="2">
        <v>27</v>
      </c>
      <c r="H306" s="2">
        <v>4.8</v>
      </c>
      <c r="I306" s="2"/>
      <c r="J306" s="2">
        <v>4.8</v>
      </c>
      <c r="K306" s="52" t="s">
        <v>675</v>
      </c>
    </row>
    <row r="307" spans="1:11" s="68" customFormat="1" ht="19.5" customHeight="1">
      <c r="A307" s="92" t="s">
        <v>659</v>
      </c>
      <c r="B307" s="93"/>
      <c r="C307" s="93"/>
      <c r="D307" s="66"/>
      <c r="E307" s="66">
        <f>SUM(E308:E346)</f>
        <v>87.66</v>
      </c>
      <c r="F307" s="66"/>
      <c r="G307" s="66">
        <f>SUM(G308:G346)</f>
        <v>2869.9000000000005</v>
      </c>
      <c r="H307" s="66">
        <f>SUM(H308:H346)</f>
        <v>997.3499999999998</v>
      </c>
      <c r="I307" s="66">
        <f>SUM(I308:I346)</f>
        <v>691.3499999999999</v>
      </c>
      <c r="J307" s="66">
        <f>SUM(J308:J346)</f>
        <v>306.00000000000006</v>
      </c>
      <c r="K307" s="67"/>
    </row>
    <row r="308" spans="1:11" s="24" customFormat="1" ht="19.5" customHeight="1">
      <c r="A308" s="53" t="s">
        <v>463</v>
      </c>
      <c r="B308" s="2" t="s">
        <v>392</v>
      </c>
      <c r="C308" s="36" t="s">
        <v>393</v>
      </c>
      <c r="D308" s="2" t="s">
        <v>30</v>
      </c>
      <c r="E308" s="2">
        <v>2</v>
      </c>
      <c r="F308" s="2" t="s">
        <v>13</v>
      </c>
      <c r="G308" s="2">
        <v>120</v>
      </c>
      <c r="H308" s="2">
        <v>46</v>
      </c>
      <c r="I308" s="2">
        <v>36</v>
      </c>
      <c r="J308" s="2">
        <f>E308*5</f>
        <v>10</v>
      </c>
      <c r="K308" s="52"/>
    </row>
    <row r="309" spans="1:11" s="24" customFormat="1" ht="19.5" customHeight="1">
      <c r="A309" s="53" t="s">
        <v>463</v>
      </c>
      <c r="B309" s="2" t="s">
        <v>392</v>
      </c>
      <c r="C309" s="37" t="s">
        <v>394</v>
      </c>
      <c r="D309" s="2" t="s">
        <v>30</v>
      </c>
      <c r="E309" s="2">
        <v>1</v>
      </c>
      <c r="F309" s="2" t="s">
        <v>13</v>
      </c>
      <c r="G309" s="2">
        <v>60</v>
      </c>
      <c r="H309" s="2">
        <v>23</v>
      </c>
      <c r="I309" s="2">
        <v>18</v>
      </c>
      <c r="J309" s="2">
        <f aca="true" t="shared" si="9" ref="J309:J345">E309*5</f>
        <v>5</v>
      </c>
      <c r="K309" s="52"/>
    </row>
    <row r="310" spans="1:11" s="24" customFormat="1" ht="19.5" customHeight="1">
      <c r="A310" s="53" t="s">
        <v>463</v>
      </c>
      <c r="B310" s="2" t="s">
        <v>392</v>
      </c>
      <c r="C310" s="81" t="s">
        <v>395</v>
      </c>
      <c r="D310" s="2" t="s">
        <v>30</v>
      </c>
      <c r="E310" s="2">
        <v>2.67</v>
      </c>
      <c r="F310" s="2" t="s">
        <v>13</v>
      </c>
      <c r="G310" s="2">
        <v>161.4</v>
      </c>
      <c r="H310" s="2">
        <v>53.7</v>
      </c>
      <c r="I310" s="2">
        <v>40.35</v>
      </c>
      <c r="J310" s="2">
        <f t="shared" si="9"/>
        <v>13.35</v>
      </c>
      <c r="K310" s="52"/>
    </row>
    <row r="311" spans="1:11" s="24" customFormat="1" ht="19.5" customHeight="1">
      <c r="A311" s="53" t="s">
        <v>463</v>
      </c>
      <c r="B311" s="2" t="s">
        <v>392</v>
      </c>
      <c r="C311" s="5" t="s">
        <v>396</v>
      </c>
      <c r="D311" s="2" t="s">
        <v>397</v>
      </c>
      <c r="E311" s="2">
        <v>4.5</v>
      </c>
      <c r="F311" s="2" t="s">
        <v>398</v>
      </c>
      <c r="G311" s="2">
        <v>85</v>
      </c>
      <c r="H311" s="2">
        <v>8.4</v>
      </c>
      <c r="I311" s="2"/>
      <c r="J311" s="2">
        <v>8.4</v>
      </c>
      <c r="K311" s="52" t="s">
        <v>675</v>
      </c>
    </row>
    <row r="312" spans="1:11" s="24" customFormat="1" ht="19.5" customHeight="1">
      <c r="A312" s="53" t="s">
        <v>463</v>
      </c>
      <c r="B312" s="2" t="s">
        <v>399</v>
      </c>
      <c r="C312" s="38" t="s">
        <v>400</v>
      </c>
      <c r="D312" s="2" t="s">
        <v>30</v>
      </c>
      <c r="E312" s="2">
        <v>1.5</v>
      </c>
      <c r="F312" s="2" t="s">
        <v>13</v>
      </c>
      <c r="G312" s="2">
        <v>90</v>
      </c>
      <c r="H312" s="2">
        <v>30</v>
      </c>
      <c r="I312" s="2">
        <v>22.5</v>
      </c>
      <c r="J312" s="2">
        <f t="shared" si="9"/>
        <v>7.5</v>
      </c>
      <c r="K312" s="52"/>
    </row>
    <row r="313" spans="1:11" s="24" customFormat="1" ht="19.5" customHeight="1">
      <c r="A313" s="53" t="s">
        <v>463</v>
      </c>
      <c r="B313" s="2" t="s">
        <v>399</v>
      </c>
      <c r="C313" s="38" t="s">
        <v>401</v>
      </c>
      <c r="D313" s="2" t="s">
        <v>30</v>
      </c>
      <c r="E313" s="2">
        <v>0.5</v>
      </c>
      <c r="F313" s="2" t="s">
        <v>13</v>
      </c>
      <c r="G313" s="2">
        <v>20</v>
      </c>
      <c r="H313" s="2">
        <v>10</v>
      </c>
      <c r="I313" s="2">
        <v>7.5</v>
      </c>
      <c r="J313" s="2">
        <f t="shared" si="9"/>
        <v>2.5</v>
      </c>
      <c r="K313" s="52"/>
    </row>
    <row r="314" spans="1:11" s="24" customFormat="1" ht="19.5" customHeight="1">
      <c r="A314" s="53" t="s">
        <v>463</v>
      </c>
      <c r="B314" s="2" t="s">
        <v>399</v>
      </c>
      <c r="C314" s="5" t="s">
        <v>402</v>
      </c>
      <c r="D314" s="2" t="s">
        <v>397</v>
      </c>
      <c r="E314" s="2">
        <v>2.5</v>
      </c>
      <c r="F314" s="2" t="s">
        <v>398</v>
      </c>
      <c r="G314" s="2">
        <v>12</v>
      </c>
      <c r="H314" s="2">
        <v>8.2</v>
      </c>
      <c r="I314" s="2"/>
      <c r="J314" s="2">
        <v>8.2</v>
      </c>
      <c r="K314" s="52" t="s">
        <v>675</v>
      </c>
    </row>
    <row r="315" spans="1:11" s="24" customFormat="1" ht="19.5" customHeight="1">
      <c r="A315" s="53" t="s">
        <v>463</v>
      </c>
      <c r="B315" s="2" t="s">
        <v>399</v>
      </c>
      <c r="C315" s="5" t="s">
        <v>403</v>
      </c>
      <c r="D315" s="2" t="s">
        <v>397</v>
      </c>
      <c r="E315" s="2">
        <v>0.5</v>
      </c>
      <c r="F315" s="2" t="s">
        <v>398</v>
      </c>
      <c r="G315" s="2">
        <v>7</v>
      </c>
      <c r="H315" s="2">
        <v>5</v>
      </c>
      <c r="I315" s="2"/>
      <c r="J315" s="2">
        <v>5</v>
      </c>
      <c r="K315" s="52" t="s">
        <v>675</v>
      </c>
    </row>
    <row r="316" spans="1:11" s="24" customFormat="1" ht="19.5" customHeight="1">
      <c r="A316" s="53" t="s">
        <v>463</v>
      </c>
      <c r="B316" s="2" t="s">
        <v>404</v>
      </c>
      <c r="C316" s="5" t="s">
        <v>405</v>
      </c>
      <c r="D316" s="2" t="s">
        <v>30</v>
      </c>
      <c r="E316" s="2">
        <v>0.17</v>
      </c>
      <c r="F316" s="2" t="s">
        <v>13</v>
      </c>
      <c r="G316" s="3">
        <f aca="true" t="shared" si="10" ref="G316:G325">E316*60</f>
        <v>10.200000000000001</v>
      </c>
      <c r="H316" s="2">
        <v>3.91</v>
      </c>
      <c r="I316" s="2">
        <v>3.06</v>
      </c>
      <c r="J316" s="2">
        <f t="shared" si="9"/>
        <v>0.8500000000000001</v>
      </c>
      <c r="K316" s="52"/>
    </row>
    <row r="317" spans="1:11" s="24" customFormat="1" ht="19.5" customHeight="1">
      <c r="A317" s="53" t="s">
        <v>463</v>
      </c>
      <c r="B317" s="2" t="s">
        <v>404</v>
      </c>
      <c r="C317" s="5" t="s">
        <v>406</v>
      </c>
      <c r="D317" s="2" t="s">
        <v>30</v>
      </c>
      <c r="E317" s="2">
        <v>0.21</v>
      </c>
      <c r="F317" s="2" t="s">
        <v>13</v>
      </c>
      <c r="G317" s="3">
        <f t="shared" si="10"/>
        <v>12.6</v>
      </c>
      <c r="H317" s="2">
        <v>4.83</v>
      </c>
      <c r="I317" s="2">
        <v>3.78</v>
      </c>
      <c r="J317" s="2">
        <f t="shared" si="9"/>
        <v>1.05</v>
      </c>
      <c r="K317" s="52"/>
    </row>
    <row r="318" spans="1:11" s="24" customFormat="1" ht="19.5" customHeight="1">
      <c r="A318" s="53" t="s">
        <v>463</v>
      </c>
      <c r="B318" s="2" t="s">
        <v>404</v>
      </c>
      <c r="C318" s="5" t="s">
        <v>407</v>
      </c>
      <c r="D318" s="2" t="s">
        <v>30</v>
      </c>
      <c r="E318" s="2">
        <v>0.71</v>
      </c>
      <c r="F318" s="2" t="s">
        <v>13</v>
      </c>
      <c r="G318" s="3">
        <f t="shared" si="10"/>
        <v>42.599999999999994</v>
      </c>
      <c r="H318" s="2">
        <v>14.2</v>
      </c>
      <c r="I318" s="2">
        <v>10.65</v>
      </c>
      <c r="J318" s="2">
        <f t="shared" si="9"/>
        <v>3.55</v>
      </c>
      <c r="K318" s="52"/>
    </row>
    <row r="319" spans="1:11" s="24" customFormat="1" ht="19.5" customHeight="1">
      <c r="A319" s="53" t="s">
        <v>463</v>
      </c>
      <c r="B319" s="2" t="s">
        <v>404</v>
      </c>
      <c r="C319" s="5" t="s">
        <v>408</v>
      </c>
      <c r="D319" s="2" t="s">
        <v>30</v>
      </c>
      <c r="E319" s="2">
        <v>0.56</v>
      </c>
      <c r="F319" s="2" t="s">
        <v>13</v>
      </c>
      <c r="G319" s="3">
        <f t="shared" si="10"/>
        <v>33.6</v>
      </c>
      <c r="H319" s="2">
        <v>11.2</v>
      </c>
      <c r="I319" s="2">
        <v>8.4</v>
      </c>
      <c r="J319" s="2">
        <f t="shared" si="9"/>
        <v>2.8000000000000003</v>
      </c>
      <c r="K319" s="52"/>
    </row>
    <row r="320" spans="1:11" s="24" customFormat="1" ht="19.5" customHeight="1">
      <c r="A320" s="53" t="s">
        <v>463</v>
      </c>
      <c r="B320" s="2" t="s">
        <v>404</v>
      </c>
      <c r="C320" s="5" t="s">
        <v>409</v>
      </c>
      <c r="D320" s="2" t="s">
        <v>30</v>
      </c>
      <c r="E320" s="2">
        <v>0.35</v>
      </c>
      <c r="F320" s="2" t="s">
        <v>13</v>
      </c>
      <c r="G320" s="3">
        <f t="shared" si="10"/>
        <v>21</v>
      </c>
      <c r="H320" s="2">
        <v>7</v>
      </c>
      <c r="I320" s="2">
        <v>5.25</v>
      </c>
      <c r="J320" s="2">
        <f t="shared" si="9"/>
        <v>1.75</v>
      </c>
      <c r="K320" s="52"/>
    </row>
    <row r="321" spans="1:11" s="24" customFormat="1" ht="19.5" customHeight="1">
      <c r="A321" s="53" t="s">
        <v>463</v>
      </c>
      <c r="B321" s="2" t="s">
        <v>404</v>
      </c>
      <c r="C321" s="5" t="s">
        <v>410</v>
      </c>
      <c r="D321" s="2" t="s">
        <v>397</v>
      </c>
      <c r="E321" s="2">
        <v>2.1</v>
      </c>
      <c r="F321" s="2" t="s">
        <v>398</v>
      </c>
      <c r="G321" s="2">
        <v>10.5</v>
      </c>
      <c r="H321" s="2">
        <v>5</v>
      </c>
      <c r="I321" s="2"/>
      <c r="J321" s="2">
        <v>5</v>
      </c>
      <c r="K321" s="52" t="s">
        <v>675</v>
      </c>
    </row>
    <row r="322" spans="1:11" s="24" customFormat="1" ht="19.5" customHeight="1">
      <c r="A322" s="53" t="s">
        <v>463</v>
      </c>
      <c r="B322" s="2" t="s">
        <v>404</v>
      </c>
      <c r="C322" s="5" t="s">
        <v>411</v>
      </c>
      <c r="D322" s="2" t="s">
        <v>397</v>
      </c>
      <c r="E322" s="2">
        <v>3.7</v>
      </c>
      <c r="F322" s="2" t="s">
        <v>398</v>
      </c>
      <c r="G322" s="2">
        <v>15</v>
      </c>
      <c r="H322" s="2">
        <v>5.8</v>
      </c>
      <c r="I322" s="2"/>
      <c r="J322" s="2">
        <v>5.8</v>
      </c>
      <c r="K322" s="52" t="s">
        <v>675</v>
      </c>
    </row>
    <row r="323" spans="1:11" s="24" customFormat="1" ht="19.5" customHeight="1">
      <c r="A323" s="53" t="s">
        <v>463</v>
      </c>
      <c r="B323" s="2" t="s">
        <v>412</v>
      </c>
      <c r="C323" s="39" t="s">
        <v>413</v>
      </c>
      <c r="D323" s="2" t="s">
        <v>30</v>
      </c>
      <c r="E323" s="2">
        <v>2</v>
      </c>
      <c r="F323" s="2" t="s">
        <v>13</v>
      </c>
      <c r="G323" s="2">
        <f t="shared" si="10"/>
        <v>120</v>
      </c>
      <c r="H323" s="2">
        <f>E323*23</f>
        <v>46</v>
      </c>
      <c r="I323" s="2">
        <f>E323*18</f>
        <v>36</v>
      </c>
      <c r="J323" s="2">
        <f t="shared" si="9"/>
        <v>10</v>
      </c>
      <c r="K323" s="52"/>
    </row>
    <row r="324" spans="1:11" s="24" customFormat="1" ht="19.5" customHeight="1">
      <c r="A324" s="53" t="s">
        <v>463</v>
      </c>
      <c r="B324" s="2" t="s">
        <v>412</v>
      </c>
      <c r="C324" s="39" t="s">
        <v>414</v>
      </c>
      <c r="D324" s="2" t="s">
        <v>30</v>
      </c>
      <c r="E324" s="2">
        <v>2</v>
      </c>
      <c r="F324" s="2" t="s">
        <v>13</v>
      </c>
      <c r="G324" s="2">
        <f t="shared" si="10"/>
        <v>120</v>
      </c>
      <c r="H324" s="2">
        <f>E324*23</f>
        <v>46</v>
      </c>
      <c r="I324" s="2">
        <f>E324*18</f>
        <v>36</v>
      </c>
      <c r="J324" s="2">
        <f t="shared" si="9"/>
        <v>10</v>
      </c>
      <c r="K324" s="52"/>
    </row>
    <row r="325" spans="1:11" s="23" customFormat="1" ht="19.5" customHeight="1">
      <c r="A325" s="53" t="s">
        <v>463</v>
      </c>
      <c r="B325" s="2" t="s">
        <v>412</v>
      </c>
      <c r="C325" s="5" t="s">
        <v>415</v>
      </c>
      <c r="D325" s="2" t="s">
        <v>30</v>
      </c>
      <c r="E325" s="2">
        <v>0.92</v>
      </c>
      <c r="F325" s="2" t="s">
        <v>13</v>
      </c>
      <c r="G325" s="2">
        <f t="shared" si="10"/>
        <v>55.2</v>
      </c>
      <c r="H325" s="2">
        <f>E325*23</f>
        <v>21.16</v>
      </c>
      <c r="I325" s="2">
        <f>E325*18</f>
        <v>16.560000000000002</v>
      </c>
      <c r="J325" s="2">
        <f t="shared" si="9"/>
        <v>4.6000000000000005</v>
      </c>
      <c r="K325" s="52"/>
    </row>
    <row r="326" spans="1:11" s="24" customFormat="1" ht="19.5" customHeight="1">
      <c r="A326" s="53" t="s">
        <v>463</v>
      </c>
      <c r="B326" s="2" t="s">
        <v>412</v>
      </c>
      <c r="C326" s="5" t="s">
        <v>416</v>
      </c>
      <c r="D326" s="2" t="s">
        <v>397</v>
      </c>
      <c r="E326" s="2">
        <v>7.5</v>
      </c>
      <c r="F326" s="2" t="s">
        <v>398</v>
      </c>
      <c r="G326" s="2">
        <v>202</v>
      </c>
      <c r="H326" s="2">
        <v>11.2</v>
      </c>
      <c r="I326" s="2"/>
      <c r="J326" s="2">
        <v>11.2</v>
      </c>
      <c r="K326" s="52" t="s">
        <v>675</v>
      </c>
    </row>
    <row r="327" spans="1:11" s="24" customFormat="1" ht="19.5" customHeight="1">
      <c r="A327" s="53" t="s">
        <v>463</v>
      </c>
      <c r="B327" s="2" t="s">
        <v>412</v>
      </c>
      <c r="C327" s="5" t="s">
        <v>417</v>
      </c>
      <c r="D327" s="2" t="s">
        <v>397</v>
      </c>
      <c r="E327" s="2">
        <v>1</v>
      </c>
      <c r="F327" s="2" t="s">
        <v>398</v>
      </c>
      <c r="G327" s="2">
        <v>30</v>
      </c>
      <c r="H327" s="2">
        <v>8</v>
      </c>
      <c r="I327" s="2"/>
      <c r="J327" s="2">
        <v>8</v>
      </c>
      <c r="K327" s="52" t="s">
        <v>675</v>
      </c>
    </row>
    <row r="328" spans="1:11" s="24" customFormat="1" ht="19.5" customHeight="1">
      <c r="A328" s="53" t="s">
        <v>463</v>
      </c>
      <c r="B328" s="2" t="s">
        <v>418</v>
      </c>
      <c r="C328" s="5" t="s">
        <v>419</v>
      </c>
      <c r="D328" s="2" t="s">
        <v>30</v>
      </c>
      <c r="E328" s="2">
        <v>6</v>
      </c>
      <c r="F328" s="2" t="s">
        <v>13</v>
      </c>
      <c r="G328" s="2">
        <v>240</v>
      </c>
      <c r="H328" s="2">
        <v>120</v>
      </c>
      <c r="I328" s="2">
        <v>90</v>
      </c>
      <c r="J328" s="2">
        <f t="shared" si="9"/>
        <v>30</v>
      </c>
      <c r="K328" s="52"/>
    </row>
    <row r="329" spans="1:11" s="24" customFormat="1" ht="19.5" customHeight="1">
      <c r="A329" s="53" t="s">
        <v>463</v>
      </c>
      <c r="B329" s="2" t="s">
        <v>418</v>
      </c>
      <c r="C329" s="5" t="s">
        <v>420</v>
      </c>
      <c r="D329" s="2" t="s">
        <v>397</v>
      </c>
      <c r="E329" s="2">
        <v>2.5</v>
      </c>
      <c r="F329" s="2" t="s">
        <v>398</v>
      </c>
      <c r="G329" s="2">
        <v>75</v>
      </c>
      <c r="H329" s="2">
        <v>5.2</v>
      </c>
      <c r="I329" s="2"/>
      <c r="J329" s="2">
        <v>5.2</v>
      </c>
      <c r="K329" s="52" t="s">
        <v>675</v>
      </c>
    </row>
    <row r="330" spans="1:11" s="24" customFormat="1" ht="19.5" customHeight="1">
      <c r="A330" s="53" t="s">
        <v>463</v>
      </c>
      <c r="B330" s="2" t="s">
        <v>418</v>
      </c>
      <c r="C330" s="5" t="s">
        <v>421</v>
      </c>
      <c r="D330" s="2" t="s">
        <v>397</v>
      </c>
      <c r="E330" s="2">
        <v>7</v>
      </c>
      <c r="F330" s="2" t="s">
        <v>398</v>
      </c>
      <c r="G330" s="2">
        <v>217</v>
      </c>
      <c r="H330" s="2">
        <v>8</v>
      </c>
      <c r="I330" s="2"/>
      <c r="J330" s="2">
        <v>8</v>
      </c>
      <c r="K330" s="52" t="s">
        <v>675</v>
      </c>
    </row>
    <row r="331" spans="1:11" s="24" customFormat="1" ht="19.5" customHeight="1">
      <c r="A331" s="53" t="s">
        <v>463</v>
      </c>
      <c r="B331" s="2" t="s">
        <v>422</v>
      </c>
      <c r="C331" s="5" t="s">
        <v>423</v>
      </c>
      <c r="D331" s="2" t="s">
        <v>30</v>
      </c>
      <c r="E331" s="2">
        <v>1.8</v>
      </c>
      <c r="F331" s="2" t="s">
        <v>13</v>
      </c>
      <c r="G331" s="2">
        <f>E331*60</f>
        <v>108</v>
      </c>
      <c r="H331" s="2">
        <v>41.4</v>
      </c>
      <c r="I331" s="2">
        <v>32.4</v>
      </c>
      <c r="J331" s="2">
        <f t="shared" si="9"/>
        <v>9</v>
      </c>
      <c r="K331" s="52"/>
    </row>
    <row r="332" spans="1:11" s="24" customFormat="1" ht="19.5" customHeight="1">
      <c r="A332" s="53" t="s">
        <v>463</v>
      </c>
      <c r="B332" s="2" t="s">
        <v>422</v>
      </c>
      <c r="C332" s="5" t="s">
        <v>424</v>
      </c>
      <c r="D332" s="2" t="s">
        <v>30</v>
      </c>
      <c r="E332" s="2">
        <v>2.2</v>
      </c>
      <c r="F332" s="2" t="s">
        <v>13</v>
      </c>
      <c r="G332" s="2">
        <f>E332*60</f>
        <v>132</v>
      </c>
      <c r="H332" s="2">
        <v>50.6</v>
      </c>
      <c r="I332" s="2">
        <v>39.6</v>
      </c>
      <c r="J332" s="2">
        <f t="shared" si="9"/>
        <v>11</v>
      </c>
      <c r="K332" s="52"/>
    </row>
    <row r="333" spans="1:11" s="24" customFormat="1" ht="19.5" customHeight="1">
      <c r="A333" s="53" t="s">
        <v>463</v>
      </c>
      <c r="B333" s="2" t="s">
        <v>422</v>
      </c>
      <c r="C333" s="5" t="s">
        <v>425</v>
      </c>
      <c r="D333" s="2" t="s">
        <v>30</v>
      </c>
      <c r="E333" s="2">
        <v>1</v>
      </c>
      <c r="F333" s="2" t="s">
        <v>13</v>
      </c>
      <c r="G333" s="2">
        <f>E333*60</f>
        <v>60</v>
      </c>
      <c r="H333" s="2">
        <v>23</v>
      </c>
      <c r="I333" s="2">
        <v>18</v>
      </c>
      <c r="J333" s="2">
        <f t="shared" si="9"/>
        <v>5</v>
      </c>
      <c r="K333" s="52"/>
    </row>
    <row r="334" spans="1:11" s="24" customFormat="1" ht="19.5" customHeight="1">
      <c r="A334" s="53" t="s">
        <v>463</v>
      </c>
      <c r="B334" s="2" t="s">
        <v>422</v>
      </c>
      <c r="C334" s="5" t="s">
        <v>665</v>
      </c>
      <c r="D334" s="2" t="s">
        <v>664</v>
      </c>
      <c r="E334" s="2">
        <v>6</v>
      </c>
      <c r="F334" s="2" t="s">
        <v>649</v>
      </c>
      <c r="G334" s="2">
        <v>240</v>
      </c>
      <c r="H334" s="2">
        <v>126</v>
      </c>
      <c r="I334" s="2">
        <v>96</v>
      </c>
      <c r="J334" s="2">
        <v>30</v>
      </c>
      <c r="K334" s="52"/>
    </row>
    <row r="335" spans="1:11" s="24" customFormat="1" ht="19.5" customHeight="1">
      <c r="A335" s="53" t="s">
        <v>463</v>
      </c>
      <c r="B335" s="2" t="s">
        <v>422</v>
      </c>
      <c r="C335" s="5" t="s">
        <v>426</v>
      </c>
      <c r="D335" s="2" t="s">
        <v>397</v>
      </c>
      <c r="E335" s="2">
        <v>2</v>
      </c>
      <c r="F335" s="2" t="s">
        <v>398</v>
      </c>
      <c r="G335" s="2">
        <v>21</v>
      </c>
      <c r="H335" s="2">
        <v>6.5</v>
      </c>
      <c r="I335" s="2"/>
      <c r="J335" s="2">
        <v>6.5</v>
      </c>
      <c r="K335" s="52" t="s">
        <v>675</v>
      </c>
    </row>
    <row r="336" spans="1:11" s="24" customFormat="1" ht="19.5" customHeight="1">
      <c r="A336" s="53" t="s">
        <v>463</v>
      </c>
      <c r="B336" s="2" t="s">
        <v>422</v>
      </c>
      <c r="C336" s="5" t="s">
        <v>427</v>
      </c>
      <c r="D336" s="2" t="s">
        <v>397</v>
      </c>
      <c r="E336" s="2">
        <v>4</v>
      </c>
      <c r="F336" s="2" t="s">
        <v>398</v>
      </c>
      <c r="G336" s="2">
        <v>7</v>
      </c>
      <c r="H336" s="2">
        <v>5</v>
      </c>
      <c r="I336" s="2"/>
      <c r="J336" s="2">
        <v>5</v>
      </c>
      <c r="K336" s="52" t="s">
        <v>675</v>
      </c>
    </row>
    <row r="337" spans="1:11" s="24" customFormat="1" ht="19.5" customHeight="1">
      <c r="A337" s="53" t="s">
        <v>463</v>
      </c>
      <c r="B337" s="2" t="s">
        <v>422</v>
      </c>
      <c r="C337" s="5" t="s">
        <v>428</v>
      </c>
      <c r="D337" s="2" t="s">
        <v>397</v>
      </c>
      <c r="E337" s="2">
        <v>2</v>
      </c>
      <c r="F337" s="2" t="s">
        <v>398</v>
      </c>
      <c r="G337" s="2">
        <v>13</v>
      </c>
      <c r="H337" s="2">
        <v>5.3</v>
      </c>
      <c r="I337" s="2"/>
      <c r="J337" s="2">
        <v>5.3</v>
      </c>
      <c r="K337" s="52" t="s">
        <v>675</v>
      </c>
    </row>
    <row r="338" spans="1:11" s="24" customFormat="1" ht="19.5" customHeight="1">
      <c r="A338" s="53" t="s">
        <v>463</v>
      </c>
      <c r="B338" s="2" t="s">
        <v>429</v>
      </c>
      <c r="C338" s="35" t="s">
        <v>430</v>
      </c>
      <c r="D338" s="2" t="s">
        <v>30</v>
      </c>
      <c r="E338" s="2">
        <v>0.52</v>
      </c>
      <c r="F338" s="2" t="s">
        <v>13</v>
      </c>
      <c r="G338" s="2">
        <v>20.8</v>
      </c>
      <c r="H338" s="2">
        <v>10.4</v>
      </c>
      <c r="I338" s="2">
        <v>7.8</v>
      </c>
      <c r="J338" s="2">
        <f t="shared" si="9"/>
        <v>2.6</v>
      </c>
      <c r="K338" s="52"/>
    </row>
    <row r="339" spans="1:11" s="24" customFormat="1" ht="19.5" customHeight="1">
      <c r="A339" s="53" t="s">
        <v>463</v>
      </c>
      <c r="B339" s="2" t="s">
        <v>429</v>
      </c>
      <c r="C339" s="5" t="s">
        <v>431</v>
      </c>
      <c r="D339" s="2" t="s">
        <v>30</v>
      </c>
      <c r="E339" s="2">
        <v>1.44</v>
      </c>
      <c r="F339" s="2" t="s">
        <v>13</v>
      </c>
      <c r="G339" s="2">
        <v>57.6</v>
      </c>
      <c r="H339" s="2">
        <v>28.8</v>
      </c>
      <c r="I339" s="2">
        <v>21.6</v>
      </c>
      <c r="J339" s="2">
        <f t="shared" si="9"/>
        <v>7.199999999999999</v>
      </c>
      <c r="K339" s="52"/>
    </row>
    <row r="340" spans="1:11" s="24" customFormat="1" ht="19.5" customHeight="1">
      <c r="A340" s="53" t="s">
        <v>463</v>
      </c>
      <c r="B340" s="2" t="s">
        <v>429</v>
      </c>
      <c r="C340" s="35" t="s">
        <v>432</v>
      </c>
      <c r="D340" s="2" t="s">
        <v>30</v>
      </c>
      <c r="E340" s="2">
        <v>1</v>
      </c>
      <c r="F340" s="2" t="s">
        <v>13</v>
      </c>
      <c r="G340" s="2">
        <v>40</v>
      </c>
      <c r="H340" s="2">
        <v>20</v>
      </c>
      <c r="I340" s="2">
        <v>15</v>
      </c>
      <c r="J340" s="2">
        <f t="shared" si="9"/>
        <v>5</v>
      </c>
      <c r="K340" s="52"/>
    </row>
    <row r="341" spans="1:11" s="24" customFormat="1" ht="19.5" customHeight="1">
      <c r="A341" s="53" t="s">
        <v>463</v>
      </c>
      <c r="B341" s="2" t="s">
        <v>429</v>
      </c>
      <c r="C341" s="35" t="s">
        <v>433</v>
      </c>
      <c r="D341" s="2" t="s">
        <v>30</v>
      </c>
      <c r="E341" s="2">
        <v>2</v>
      </c>
      <c r="F341" s="2" t="s">
        <v>13</v>
      </c>
      <c r="G341" s="2">
        <v>60</v>
      </c>
      <c r="H341" s="2">
        <v>40</v>
      </c>
      <c r="I341" s="2">
        <v>30</v>
      </c>
      <c r="J341" s="2">
        <f t="shared" si="9"/>
        <v>10</v>
      </c>
      <c r="K341" s="52"/>
    </row>
    <row r="342" spans="1:11" s="24" customFormat="1" ht="19.5" customHeight="1">
      <c r="A342" s="53" t="s">
        <v>463</v>
      </c>
      <c r="B342" s="2" t="s">
        <v>429</v>
      </c>
      <c r="C342" s="5" t="s">
        <v>434</v>
      </c>
      <c r="D342" s="2" t="s">
        <v>397</v>
      </c>
      <c r="E342" s="2">
        <v>0.5</v>
      </c>
      <c r="F342" s="2" t="s">
        <v>398</v>
      </c>
      <c r="G342" s="2">
        <v>10</v>
      </c>
      <c r="H342" s="2">
        <v>4.8</v>
      </c>
      <c r="I342" s="2"/>
      <c r="J342" s="2">
        <v>4.8</v>
      </c>
      <c r="K342" s="52" t="s">
        <v>675</v>
      </c>
    </row>
    <row r="343" spans="1:11" s="24" customFormat="1" ht="19.5" customHeight="1">
      <c r="A343" s="53" t="s">
        <v>463</v>
      </c>
      <c r="B343" s="2" t="s">
        <v>435</v>
      </c>
      <c r="C343" s="5" t="s">
        <v>436</v>
      </c>
      <c r="D343" s="2" t="s">
        <v>30</v>
      </c>
      <c r="E343" s="2">
        <v>4.25</v>
      </c>
      <c r="F343" s="2" t="s">
        <v>13</v>
      </c>
      <c r="G343" s="2">
        <v>129</v>
      </c>
      <c r="H343" s="2">
        <v>85.75</v>
      </c>
      <c r="I343" s="2">
        <v>64.5</v>
      </c>
      <c r="J343" s="2">
        <f t="shared" si="9"/>
        <v>21.25</v>
      </c>
      <c r="K343" s="52"/>
    </row>
    <row r="344" spans="1:11" s="24" customFormat="1" ht="19.5" customHeight="1">
      <c r="A344" s="53" t="s">
        <v>463</v>
      </c>
      <c r="B344" s="2" t="s">
        <v>435</v>
      </c>
      <c r="C344" s="5" t="s">
        <v>437</v>
      </c>
      <c r="D344" s="2" t="s">
        <v>250</v>
      </c>
      <c r="E344" s="2">
        <v>1.32</v>
      </c>
      <c r="F344" s="2" t="s">
        <v>13</v>
      </c>
      <c r="G344" s="2">
        <v>52.8</v>
      </c>
      <c r="H344" s="2">
        <v>26.4</v>
      </c>
      <c r="I344" s="2">
        <v>19.8</v>
      </c>
      <c r="J344" s="2">
        <f t="shared" si="9"/>
        <v>6.6000000000000005</v>
      </c>
      <c r="K344" s="52"/>
    </row>
    <row r="345" spans="1:11" s="24" customFormat="1" ht="19.5" customHeight="1">
      <c r="A345" s="53" t="s">
        <v>463</v>
      </c>
      <c r="B345" s="2" t="s">
        <v>435</v>
      </c>
      <c r="C345" s="5" t="s">
        <v>438</v>
      </c>
      <c r="D345" s="2" t="s">
        <v>250</v>
      </c>
      <c r="E345" s="2">
        <v>0.84</v>
      </c>
      <c r="F345" s="2" t="s">
        <v>13</v>
      </c>
      <c r="G345" s="2">
        <v>33.6</v>
      </c>
      <c r="H345" s="2">
        <v>16.8</v>
      </c>
      <c r="I345" s="2">
        <v>12.6</v>
      </c>
      <c r="J345" s="2">
        <f t="shared" si="9"/>
        <v>4.2</v>
      </c>
      <c r="K345" s="52"/>
    </row>
    <row r="346" spans="1:11" s="24" customFormat="1" ht="19.5" customHeight="1">
      <c r="A346" s="53" t="s">
        <v>463</v>
      </c>
      <c r="B346" s="2" t="s">
        <v>435</v>
      </c>
      <c r="C346" s="5" t="s">
        <v>439</v>
      </c>
      <c r="D346" s="2" t="s">
        <v>397</v>
      </c>
      <c r="E346" s="2">
        <v>4.9</v>
      </c>
      <c r="F346" s="2" t="s">
        <v>398</v>
      </c>
      <c r="G346" s="2">
        <v>125</v>
      </c>
      <c r="H346" s="2">
        <v>4.8</v>
      </c>
      <c r="I346" s="2"/>
      <c r="J346" s="2">
        <v>4.8</v>
      </c>
      <c r="K346" s="52" t="s">
        <v>675</v>
      </c>
    </row>
    <row r="347" spans="1:11" s="68" customFormat="1" ht="19.5" customHeight="1">
      <c r="A347" s="92" t="s">
        <v>660</v>
      </c>
      <c r="B347" s="93"/>
      <c r="C347" s="93"/>
      <c r="D347" s="66"/>
      <c r="E347" s="66">
        <f>SUM(E348:E361)</f>
        <v>32.019999999999996</v>
      </c>
      <c r="F347" s="66"/>
      <c r="G347" s="66">
        <f>SUM(G348:G361)</f>
        <v>1726</v>
      </c>
      <c r="H347" s="66">
        <f>SUM(H348:H361)</f>
        <v>390</v>
      </c>
      <c r="I347" s="66">
        <f>SUM(I348:I361)</f>
        <v>171</v>
      </c>
      <c r="J347" s="66">
        <f>SUM(J348:J361)</f>
        <v>219</v>
      </c>
      <c r="K347" s="67"/>
    </row>
    <row r="348" spans="1:11" s="23" customFormat="1" ht="19.5" customHeight="1">
      <c r="A348" s="53" t="s">
        <v>639</v>
      </c>
      <c r="B348" s="2" t="s">
        <v>642</v>
      </c>
      <c r="C348" s="5" t="s">
        <v>237</v>
      </c>
      <c r="D348" s="2" t="s">
        <v>114</v>
      </c>
      <c r="E348" s="2">
        <v>0.9</v>
      </c>
      <c r="F348" s="2" t="s">
        <v>113</v>
      </c>
      <c r="G348" s="2">
        <v>18</v>
      </c>
      <c r="H348" s="2">
        <v>5</v>
      </c>
      <c r="I348" s="2"/>
      <c r="J348" s="2">
        <v>5</v>
      </c>
      <c r="K348" s="52" t="s">
        <v>675</v>
      </c>
    </row>
    <row r="349" spans="1:11" s="23" customFormat="1" ht="19.5" customHeight="1">
      <c r="A349" s="53" t="s">
        <v>639</v>
      </c>
      <c r="B349" s="2" t="s">
        <v>642</v>
      </c>
      <c r="C349" s="5" t="s">
        <v>238</v>
      </c>
      <c r="D349" s="2" t="s">
        <v>114</v>
      </c>
      <c r="E349" s="2">
        <v>2.5</v>
      </c>
      <c r="F349" s="2" t="s">
        <v>113</v>
      </c>
      <c r="G349" s="2">
        <v>15</v>
      </c>
      <c r="H349" s="2">
        <v>5</v>
      </c>
      <c r="I349" s="2"/>
      <c r="J349" s="2">
        <v>5</v>
      </c>
      <c r="K349" s="52" t="s">
        <v>675</v>
      </c>
    </row>
    <row r="350" spans="1:11" s="23" customFormat="1" ht="19.5" customHeight="1">
      <c r="A350" s="53" t="s">
        <v>639</v>
      </c>
      <c r="B350" s="2" t="s">
        <v>642</v>
      </c>
      <c r="C350" s="5" t="s">
        <v>634</v>
      </c>
      <c r="D350" s="2" t="s">
        <v>114</v>
      </c>
      <c r="E350" s="2">
        <v>8.1</v>
      </c>
      <c r="F350" s="2" t="s">
        <v>113</v>
      </c>
      <c r="G350" s="2">
        <v>400</v>
      </c>
      <c r="H350" s="2">
        <v>81</v>
      </c>
      <c r="I350" s="2"/>
      <c r="J350" s="2">
        <v>81</v>
      </c>
      <c r="K350" s="52"/>
    </row>
    <row r="351" spans="1:11" s="23" customFormat="1" ht="19.5" customHeight="1">
      <c r="A351" s="53" t="s">
        <v>639</v>
      </c>
      <c r="B351" s="2" t="s">
        <v>642</v>
      </c>
      <c r="C351" s="5" t="s">
        <v>239</v>
      </c>
      <c r="D351" s="2" t="s">
        <v>114</v>
      </c>
      <c r="E351" s="2">
        <v>1.8</v>
      </c>
      <c r="F351" s="2" t="s">
        <v>113</v>
      </c>
      <c r="G351" s="2">
        <v>90</v>
      </c>
      <c r="H351" s="2">
        <v>18</v>
      </c>
      <c r="I351" s="2"/>
      <c r="J351" s="2">
        <v>18</v>
      </c>
      <c r="K351" s="52"/>
    </row>
    <row r="352" spans="1:11" s="23" customFormat="1" ht="19.5" customHeight="1">
      <c r="A352" s="53" t="s">
        <v>639</v>
      </c>
      <c r="B352" s="2" t="s">
        <v>642</v>
      </c>
      <c r="C352" s="5" t="s">
        <v>635</v>
      </c>
      <c r="D352" s="2" t="s">
        <v>112</v>
      </c>
      <c r="E352" s="2">
        <v>8</v>
      </c>
      <c r="F352" s="2" t="s">
        <v>111</v>
      </c>
      <c r="G352" s="2">
        <v>800</v>
      </c>
      <c r="H352" s="2">
        <f>I352+J352</f>
        <v>160</v>
      </c>
      <c r="I352" s="2">
        <f>15*E352</f>
        <v>120</v>
      </c>
      <c r="J352" s="2">
        <v>40</v>
      </c>
      <c r="K352" s="52"/>
    </row>
    <row r="353" spans="1:11" s="23" customFormat="1" ht="19.5" customHeight="1">
      <c r="A353" s="53" t="s">
        <v>639</v>
      </c>
      <c r="B353" s="2" t="s">
        <v>641</v>
      </c>
      <c r="C353" s="5" t="s">
        <v>633</v>
      </c>
      <c r="D353" s="2" t="s">
        <v>114</v>
      </c>
      <c r="E353" s="2">
        <v>1.5</v>
      </c>
      <c r="F353" s="2" t="s">
        <v>113</v>
      </c>
      <c r="G353" s="2">
        <v>45</v>
      </c>
      <c r="H353" s="2">
        <v>8.8</v>
      </c>
      <c r="I353" s="2"/>
      <c r="J353" s="2">
        <v>8.8</v>
      </c>
      <c r="K353" s="52" t="s">
        <v>675</v>
      </c>
    </row>
    <row r="354" spans="1:11" s="23" customFormat="1" ht="19.5" customHeight="1">
      <c r="A354" s="53" t="s">
        <v>639</v>
      </c>
      <c r="B354" s="2" t="s">
        <v>641</v>
      </c>
      <c r="C354" s="5" t="s">
        <v>240</v>
      </c>
      <c r="D354" s="2" t="s">
        <v>114</v>
      </c>
      <c r="E354" s="2">
        <v>0.82</v>
      </c>
      <c r="F354" s="2" t="s">
        <v>113</v>
      </c>
      <c r="G354" s="2">
        <v>41</v>
      </c>
      <c r="H354" s="2">
        <v>8.2</v>
      </c>
      <c r="I354" s="2"/>
      <c r="J354" s="2">
        <v>8.2</v>
      </c>
      <c r="K354" s="52"/>
    </row>
    <row r="355" spans="1:11" s="23" customFormat="1" ht="19.5" customHeight="1">
      <c r="A355" s="53" t="s">
        <v>639</v>
      </c>
      <c r="B355" s="2" t="s">
        <v>640</v>
      </c>
      <c r="C355" s="5" t="s">
        <v>234</v>
      </c>
      <c r="D355" s="2" t="s">
        <v>235</v>
      </c>
      <c r="E355" s="2">
        <v>1.2</v>
      </c>
      <c r="F355" s="2" t="s">
        <v>113</v>
      </c>
      <c r="G355" s="2">
        <v>35</v>
      </c>
      <c r="H355" s="2">
        <v>5</v>
      </c>
      <c r="I355" s="2"/>
      <c r="J355" s="2">
        <v>5</v>
      </c>
      <c r="K355" s="52" t="s">
        <v>675</v>
      </c>
    </row>
    <row r="356" spans="1:11" s="23" customFormat="1" ht="19.5" customHeight="1">
      <c r="A356" s="53" t="s">
        <v>639</v>
      </c>
      <c r="B356" s="2" t="s">
        <v>640</v>
      </c>
      <c r="C356" s="5" t="s">
        <v>236</v>
      </c>
      <c r="D356" s="2" t="s">
        <v>114</v>
      </c>
      <c r="E356" s="2">
        <v>1.2</v>
      </c>
      <c r="F356" s="2" t="s">
        <v>113</v>
      </c>
      <c r="G356" s="2">
        <v>32</v>
      </c>
      <c r="H356" s="2">
        <v>5</v>
      </c>
      <c r="I356" s="2"/>
      <c r="J356" s="2">
        <v>5</v>
      </c>
      <c r="K356" s="52" t="s">
        <v>675</v>
      </c>
    </row>
    <row r="357" spans="1:11" s="23" customFormat="1" ht="19.5" customHeight="1">
      <c r="A357" s="53" t="s">
        <v>639</v>
      </c>
      <c r="B357" s="2" t="s">
        <v>643</v>
      </c>
      <c r="C357" s="5" t="s">
        <v>241</v>
      </c>
      <c r="D357" s="2" t="s">
        <v>114</v>
      </c>
      <c r="E357" s="2">
        <v>1.2</v>
      </c>
      <c r="F357" s="2" t="s">
        <v>113</v>
      </c>
      <c r="G357" s="2">
        <v>40</v>
      </c>
      <c r="H357" s="2">
        <v>12</v>
      </c>
      <c r="I357" s="2"/>
      <c r="J357" s="2">
        <v>12</v>
      </c>
      <c r="K357" s="52"/>
    </row>
    <row r="358" spans="1:11" s="23" customFormat="1" ht="19.5" customHeight="1">
      <c r="A358" s="53" t="s">
        <v>639</v>
      </c>
      <c r="B358" s="2" t="s">
        <v>643</v>
      </c>
      <c r="C358" s="5" t="s">
        <v>242</v>
      </c>
      <c r="D358" s="2" t="s">
        <v>112</v>
      </c>
      <c r="E358" s="2">
        <v>1.4</v>
      </c>
      <c r="F358" s="2" t="s">
        <v>113</v>
      </c>
      <c r="G358" s="2">
        <v>50</v>
      </c>
      <c r="H358" s="2">
        <v>14</v>
      </c>
      <c r="I358" s="2"/>
      <c r="J358" s="2">
        <v>14</v>
      </c>
      <c r="K358" s="52"/>
    </row>
    <row r="359" spans="1:11" s="23" customFormat="1" ht="19.5" customHeight="1">
      <c r="A359" s="53" t="s">
        <v>639</v>
      </c>
      <c r="B359" s="2" t="s">
        <v>643</v>
      </c>
      <c r="C359" s="5" t="s">
        <v>636</v>
      </c>
      <c r="D359" s="2" t="s">
        <v>112</v>
      </c>
      <c r="E359" s="2">
        <v>2</v>
      </c>
      <c r="F359" s="2" t="s">
        <v>113</v>
      </c>
      <c r="G359" s="2">
        <v>90</v>
      </c>
      <c r="H359" s="2">
        <f>I359+J359</f>
        <v>40</v>
      </c>
      <c r="I359" s="2">
        <f>15*E359</f>
        <v>30</v>
      </c>
      <c r="J359" s="2">
        <v>10</v>
      </c>
      <c r="K359" s="52"/>
    </row>
    <row r="360" spans="1:11" s="23" customFormat="1" ht="19.5" customHeight="1">
      <c r="A360" s="53" t="s">
        <v>639</v>
      </c>
      <c r="B360" s="2" t="s">
        <v>643</v>
      </c>
      <c r="C360" s="5" t="s">
        <v>243</v>
      </c>
      <c r="D360" s="2" t="s">
        <v>112</v>
      </c>
      <c r="E360" s="2">
        <v>0.7</v>
      </c>
      <c r="F360" s="2" t="s">
        <v>113</v>
      </c>
      <c r="G360" s="2">
        <v>35</v>
      </c>
      <c r="H360" s="2">
        <f>I360+J360</f>
        <v>14</v>
      </c>
      <c r="I360" s="2">
        <f>15*E360</f>
        <v>10.5</v>
      </c>
      <c r="J360" s="2">
        <v>3.5</v>
      </c>
      <c r="K360" s="52"/>
    </row>
    <row r="361" spans="1:11" s="23" customFormat="1" ht="19.5" customHeight="1">
      <c r="A361" s="53" t="s">
        <v>639</v>
      </c>
      <c r="B361" s="2" t="s">
        <v>643</v>
      </c>
      <c r="C361" s="5" t="s">
        <v>244</v>
      </c>
      <c r="D361" s="2" t="s">
        <v>112</v>
      </c>
      <c r="E361" s="2">
        <v>0.7</v>
      </c>
      <c r="F361" s="2" t="s">
        <v>113</v>
      </c>
      <c r="G361" s="2">
        <v>35</v>
      </c>
      <c r="H361" s="2">
        <f>I361+J361</f>
        <v>14</v>
      </c>
      <c r="I361" s="2">
        <f>15*E361</f>
        <v>10.5</v>
      </c>
      <c r="J361" s="2">
        <v>3.5</v>
      </c>
      <c r="K361" s="52"/>
    </row>
    <row r="362" spans="1:11" s="68" customFormat="1" ht="19.5" customHeight="1">
      <c r="A362" s="92" t="s">
        <v>661</v>
      </c>
      <c r="B362" s="93"/>
      <c r="C362" s="93"/>
      <c r="D362" s="66"/>
      <c r="E362" s="66">
        <f>SUM(E363:E385)</f>
        <v>56.9</v>
      </c>
      <c r="F362" s="66"/>
      <c r="G362" s="66">
        <f>SUM(G363:G385)</f>
        <v>2104</v>
      </c>
      <c r="H362" s="66">
        <f>SUM(H363:H385)</f>
        <v>995.3499999999999</v>
      </c>
      <c r="I362" s="66">
        <f>SUM(I363:I385)</f>
        <v>723.85</v>
      </c>
      <c r="J362" s="66">
        <f>SUM(J363:J385)</f>
        <v>271.5</v>
      </c>
      <c r="K362" s="67"/>
    </row>
    <row r="363" spans="1:11" s="24" customFormat="1" ht="19.5" customHeight="1">
      <c r="A363" s="53" t="s">
        <v>644</v>
      </c>
      <c r="B363" s="2" t="s">
        <v>637</v>
      </c>
      <c r="C363" s="5" t="s">
        <v>638</v>
      </c>
      <c r="D363" s="2" t="s">
        <v>361</v>
      </c>
      <c r="E363" s="2">
        <v>1.8</v>
      </c>
      <c r="F363" s="2" t="s">
        <v>475</v>
      </c>
      <c r="G363" s="2">
        <v>80</v>
      </c>
      <c r="H363" s="2">
        <f aca="true" t="shared" si="11" ref="H363:H385">I363+J363</f>
        <v>41.4</v>
      </c>
      <c r="I363" s="2">
        <v>32.4</v>
      </c>
      <c r="J363" s="2">
        <v>9</v>
      </c>
      <c r="K363" s="52"/>
    </row>
    <row r="364" spans="1:11" s="24" customFormat="1" ht="19.5" customHeight="1">
      <c r="A364" s="53" t="s">
        <v>644</v>
      </c>
      <c r="B364" s="2" t="s">
        <v>637</v>
      </c>
      <c r="C364" s="5" t="s">
        <v>376</v>
      </c>
      <c r="D364" s="2" t="s">
        <v>365</v>
      </c>
      <c r="E364" s="2">
        <v>7</v>
      </c>
      <c r="F364" s="2" t="s">
        <v>475</v>
      </c>
      <c r="G364" s="2">
        <v>210</v>
      </c>
      <c r="H364" s="2">
        <f t="shared" si="11"/>
        <v>140</v>
      </c>
      <c r="I364" s="2">
        <v>105</v>
      </c>
      <c r="J364" s="2">
        <v>35</v>
      </c>
      <c r="K364" s="52"/>
    </row>
    <row r="365" spans="1:11" s="24" customFormat="1" ht="19.5" customHeight="1">
      <c r="A365" s="53" t="s">
        <v>644</v>
      </c>
      <c r="B365" s="2" t="s">
        <v>637</v>
      </c>
      <c r="C365" s="5" t="s">
        <v>377</v>
      </c>
      <c r="D365" s="2" t="s">
        <v>361</v>
      </c>
      <c r="E365" s="2">
        <v>1.6</v>
      </c>
      <c r="F365" s="2" t="s">
        <v>475</v>
      </c>
      <c r="G365" s="2">
        <v>64</v>
      </c>
      <c r="H365" s="2">
        <f t="shared" si="11"/>
        <v>32</v>
      </c>
      <c r="I365" s="2">
        <v>24</v>
      </c>
      <c r="J365" s="2">
        <v>8</v>
      </c>
      <c r="K365" s="52"/>
    </row>
    <row r="366" spans="1:11" s="24" customFormat="1" ht="19.5" customHeight="1">
      <c r="A366" s="53" t="s">
        <v>644</v>
      </c>
      <c r="B366" s="2" t="s">
        <v>637</v>
      </c>
      <c r="C366" s="5" t="s">
        <v>378</v>
      </c>
      <c r="D366" s="2" t="s">
        <v>361</v>
      </c>
      <c r="E366" s="2">
        <v>0.8</v>
      </c>
      <c r="F366" s="2" t="s">
        <v>475</v>
      </c>
      <c r="G366" s="2">
        <v>30</v>
      </c>
      <c r="H366" s="2">
        <f t="shared" si="11"/>
        <v>16</v>
      </c>
      <c r="I366" s="2">
        <v>12</v>
      </c>
      <c r="J366" s="2">
        <v>4</v>
      </c>
      <c r="K366" s="52"/>
    </row>
    <row r="367" spans="1:11" s="24" customFormat="1" ht="19.5" customHeight="1">
      <c r="A367" s="53" t="s">
        <v>644</v>
      </c>
      <c r="B367" s="2" t="s">
        <v>637</v>
      </c>
      <c r="C367" s="5" t="s">
        <v>379</v>
      </c>
      <c r="D367" s="2" t="s">
        <v>361</v>
      </c>
      <c r="E367" s="2">
        <v>0.8</v>
      </c>
      <c r="F367" s="2" t="s">
        <v>475</v>
      </c>
      <c r="G367" s="2">
        <v>30</v>
      </c>
      <c r="H367" s="2">
        <f t="shared" si="11"/>
        <v>16</v>
      </c>
      <c r="I367" s="2">
        <v>12</v>
      </c>
      <c r="J367" s="2">
        <v>4</v>
      </c>
      <c r="K367" s="52"/>
    </row>
    <row r="368" spans="1:11" s="24" customFormat="1" ht="19.5" customHeight="1">
      <c r="A368" s="53" t="s">
        <v>644</v>
      </c>
      <c r="B368" s="2" t="s">
        <v>637</v>
      </c>
      <c r="C368" s="5" t="s">
        <v>380</v>
      </c>
      <c r="D368" s="2" t="s">
        <v>361</v>
      </c>
      <c r="E368" s="2">
        <v>0.8</v>
      </c>
      <c r="F368" s="2" t="s">
        <v>475</v>
      </c>
      <c r="G368" s="2">
        <v>30</v>
      </c>
      <c r="H368" s="2">
        <f t="shared" si="11"/>
        <v>16</v>
      </c>
      <c r="I368" s="2">
        <v>12</v>
      </c>
      <c r="J368" s="2">
        <v>4</v>
      </c>
      <c r="K368" s="52"/>
    </row>
    <row r="369" spans="1:11" s="24" customFormat="1" ht="19.5" customHeight="1">
      <c r="A369" s="53" t="s">
        <v>644</v>
      </c>
      <c r="B369" s="2" t="s">
        <v>637</v>
      </c>
      <c r="C369" s="5" t="s">
        <v>381</v>
      </c>
      <c r="D369" s="2" t="s">
        <v>361</v>
      </c>
      <c r="E369" s="2">
        <v>0.8</v>
      </c>
      <c r="F369" s="2" t="s">
        <v>475</v>
      </c>
      <c r="G369" s="2">
        <v>30</v>
      </c>
      <c r="H369" s="2">
        <f t="shared" si="11"/>
        <v>16</v>
      </c>
      <c r="I369" s="2">
        <v>12</v>
      </c>
      <c r="J369" s="2">
        <v>4</v>
      </c>
      <c r="K369" s="52"/>
    </row>
    <row r="370" spans="1:11" s="24" customFormat="1" ht="19.5" customHeight="1">
      <c r="A370" s="53" t="s">
        <v>644</v>
      </c>
      <c r="B370" s="2" t="s">
        <v>637</v>
      </c>
      <c r="C370" s="5" t="s">
        <v>382</v>
      </c>
      <c r="D370" s="2" t="s">
        <v>361</v>
      </c>
      <c r="E370" s="2">
        <v>1</v>
      </c>
      <c r="F370" s="2" t="s">
        <v>475</v>
      </c>
      <c r="G370" s="2">
        <v>40</v>
      </c>
      <c r="H370" s="2">
        <f t="shared" si="11"/>
        <v>20</v>
      </c>
      <c r="I370" s="2">
        <v>15</v>
      </c>
      <c r="J370" s="2">
        <v>5</v>
      </c>
      <c r="K370" s="52"/>
    </row>
    <row r="371" spans="1:11" s="24" customFormat="1" ht="19.5" customHeight="1">
      <c r="A371" s="53" t="s">
        <v>644</v>
      </c>
      <c r="B371" s="2" t="s">
        <v>360</v>
      </c>
      <c r="C371" s="5" t="s">
        <v>371</v>
      </c>
      <c r="D371" s="2" t="s">
        <v>361</v>
      </c>
      <c r="E371" s="2">
        <v>3.8</v>
      </c>
      <c r="F371" s="2" t="s">
        <v>475</v>
      </c>
      <c r="G371" s="2">
        <v>165</v>
      </c>
      <c r="H371" s="2">
        <f>I371+J371</f>
        <v>46.45</v>
      </c>
      <c r="I371" s="2">
        <v>36.45</v>
      </c>
      <c r="J371" s="2">
        <v>10</v>
      </c>
      <c r="K371" s="52" t="s">
        <v>675</v>
      </c>
    </row>
    <row r="372" spans="1:11" s="24" customFormat="1" ht="19.5" customHeight="1">
      <c r="A372" s="53" t="s">
        <v>644</v>
      </c>
      <c r="B372" s="2" t="s">
        <v>360</v>
      </c>
      <c r="C372" s="40" t="s">
        <v>650</v>
      </c>
      <c r="D372" s="41" t="s">
        <v>30</v>
      </c>
      <c r="E372" s="2">
        <v>2.7</v>
      </c>
      <c r="F372" s="2" t="s">
        <v>475</v>
      </c>
      <c r="G372" s="2">
        <v>122</v>
      </c>
      <c r="H372" s="2">
        <v>62.5</v>
      </c>
      <c r="I372" s="2">
        <v>49</v>
      </c>
      <c r="J372" s="2">
        <v>13.5</v>
      </c>
      <c r="K372" s="52"/>
    </row>
    <row r="373" spans="1:11" s="24" customFormat="1" ht="19.5" customHeight="1">
      <c r="A373" s="53" t="s">
        <v>644</v>
      </c>
      <c r="B373" s="2" t="s">
        <v>366</v>
      </c>
      <c r="C373" s="5" t="s">
        <v>383</v>
      </c>
      <c r="D373" s="2" t="s">
        <v>361</v>
      </c>
      <c r="E373" s="2">
        <v>1.2</v>
      </c>
      <c r="F373" s="2" t="s">
        <v>475</v>
      </c>
      <c r="G373" s="2">
        <v>45</v>
      </c>
      <c r="H373" s="2">
        <f t="shared" si="11"/>
        <v>24</v>
      </c>
      <c r="I373" s="2">
        <v>18</v>
      </c>
      <c r="J373" s="2">
        <v>6</v>
      </c>
      <c r="K373" s="52"/>
    </row>
    <row r="374" spans="1:11" s="24" customFormat="1" ht="19.5" customHeight="1">
      <c r="A374" s="53" t="s">
        <v>644</v>
      </c>
      <c r="B374" s="2" t="s">
        <v>366</v>
      </c>
      <c r="C374" s="5" t="s">
        <v>384</v>
      </c>
      <c r="D374" s="2" t="s">
        <v>361</v>
      </c>
      <c r="E374" s="2">
        <v>5</v>
      </c>
      <c r="F374" s="2" t="s">
        <v>475</v>
      </c>
      <c r="G374" s="2">
        <v>180</v>
      </c>
      <c r="H374" s="2">
        <f t="shared" si="11"/>
        <v>100</v>
      </c>
      <c r="I374" s="2">
        <v>75</v>
      </c>
      <c r="J374" s="2">
        <v>25</v>
      </c>
      <c r="K374" s="52"/>
    </row>
    <row r="375" spans="1:11" s="24" customFormat="1" ht="19.5" customHeight="1">
      <c r="A375" s="53" t="s">
        <v>644</v>
      </c>
      <c r="B375" s="2" t="s">
        <v>367</v>
      </c>
      <c r="C375" s="5" t="s">
        <v>385</v>
      </c>
      <c r="D375" s="2" t="s">
        <v>368</v>
      </c>
      <c r="E375" s="2">
        <v>0.9</v>
      </c>
      <c r="F375" s="2" t="s">
        <v>475</v>
      </c>
      <c r="G375" s="2">
        <v>35</v>
      </c>
      <c r="H375" s="2">
        <f t="shared" si="11"/>
        <v>9</v>
      </c>
      <c r="I375" s="2"/>
      <c r="J375" s="2">
        <v>9</v>
      </c>
      <c r="K375" s="52"/>
    </row>
    <row r="376" spans="1:11" s="24" customFormat="1" ht="19.5" customHeight="1">
      <c r="A376" s="53" t="s">
        <v>644</v>
      </c>
      <c r="B376" s="2" t="s">
        <v>363</v>
      </c>
      <c r="C376" s="5" t="s">
        <v>373</v>
      </c>
      <c r="D376" s="2" t="s">
        <v>361</v>
      </c>
      <c r="E376" s="2">
        <v>1.2</v>
      </c>
      <c r="F376" s="2" t="s">
        <v>475</v>
      </c>
      <c r="G376" s="2">
        <v>40</v>
      </c>
      <c r="H376" s="2">
        <f>I376+J376</f>
        <v>6</v>
      </c>
      <c r="I376" s="2"/>
      <c r="J376" s="2">
        <v>6</v>
      </c>
      <c r="K376" s="52" t="s">
        <v>675</v>
      </c>
    </row>
    <row r="377" spans="1:11" s="24" customFormat="1" ht="19.5" customHeight="1">
      <c r="A377" s="53" t="s">
        <v>644</v>
      </c>
      <c r="B377" s="2" t="s">
        <v>369</v>
      </c>
      <c r="C377" s="5" t="s">
        <v>386</v>
      </c>
      <c r="D377" s="2" t="s">
        <v>361</v>
      </c>
      <c r="E377" s="2">
        <v>5</v>
      </c>
      <c r="F377" s="2" t="s">
        <v>475</v>
      </c>
      <c r="G377" s="2">
        <v>180</v>
      </c>
      <c r="H377" s="2">
        <f t="shared" si="11"/>
        <v>100</v>
      </c>
      <c r="I377" s="2">
        <v>75</v>
      </c>
      <c r="J377" s="2">
        <v>25</v>
      </c>
      <c r="K377" s="52"/>
    </row>
    <row r="378" spans="1:11" s="24" customFormat="1" ht="19.5" customHeight="1">
      <c r="A378" s="53" t="s">
        <v>644</v>
      </c>
      <c r="B378" s="2" t="s">
        <v>369</v>
      </c>
      <c r="C378" s="5" t="s">
        <v>387</v>
      </c>
      <c r="D378" s="2" t="s">
        <v>361</v>
      </c>
      <c r="E378" s="2">
        <v>6</v>
      </c>
      <c r="F378" s="2" t="s">
        <v>475</v>
      </c>
      <c r="G378" s="2">
        <v>220</v>
      </c>
      <c r="H378" s="2">
        <f t="shared" si="11"/>
        <v>120</v>
      </c>
      <c r="I378" s="2">
        <v>90</v>
      </c>
      <c r="J378" s="2">
        <v>30</v>
      </c>
      <c r="K378" s="52"/>
    </row>
    <row r="379" spans="1:11" s="24" customFormat="1" ht="19.5" customHeight="1">
      <c r="A379" s="53" t="s">
        <v>644</v>
      </c>
      <c r="B379" s="2" t="s">
        <v>369</v>
      </c>
      <c r="C379" s="5" t="s">
        <v>388</v>
      </c>
      <c r="D379" s="2" t="s">
        <v>361</v>
      </c>
      <c r="E379" s="2">
        <v>6</v>
      </c>
      <c r="F379" s="2" t="s">
        <v>475</v>
      </c>
      <c r="G379" s="2">
        <v>220</v>
      </c>
      <c r="H379" s="2">
        <f t="shared" si="11"/>
        <v>120</v>
      </c>
      <c r="I379" s="2">
        <v>90</v>
      </c>
      <c r="J379" s="2">
        <v>30</v>
      </c>
      <c r="K379" s="52"/>
    </row>
    <row r="380" spans="1:11" s="24" customFormat="1" ht="19.5" customHeight="1">
      <c r="A380" s="53" t="s">
        <v>644</v>
      </c>
      <c r="B380" s="2" t="s">
        <v>369</v>
      </c>
      <c r="C380" s="5" t="s">
        <v>389</v>
      </c>
      <c r="D380" s="2" t="s">
        <v>361</v>
      </c>
      <c r="E380" s="2">
        <v>1.2</v>
      </c>
      <c r="F380" s="2" t="s">
        <v>475</v>
      </c>
      <c r="G380" s="2">
        <v>45</v>
      </c>
      <c r="H380" s="2">
        <f t="shared" si="11"/>
        <v>24</v>
      </c>
      <c r="I380" s="2">
        <v>18</v>
      </c>
      <c r="J380" s="2">
        <v>6</v>
      </c>
      <c r="K380" s="52"/>
    </row>
    <row r="381" spans="1:11" s="24" customFormat="1" ht="19.5" customHeight="1">
      <c r="A381" s="53" t="s">
        <v>644</v>
      </c>
      <c r="B381" s="2" t="s">
        <v>362</v>
      </c>
      <c r="C381" s="5" t="s">
        <v>372</v>
      </c>
      <c r="D381" s="2" t="s">
        <v>361</v>
      </c>
      <c r="E381" s="2">
        <v>2.5</v>
      </c>
      <c r="F381" s="2" t="s">
        <v>475</v>
      </c>
      <c r="G381" s="2">
        <v>113</v>
      </c>
      <c r="H381" s="2">
        <f>I381+J381</f>
        <v>10</v>
      </c>
      <c r="I381" s="2"/>
      <c r="J381" s="2">
        <v>10</v>
      </c>
      <c r="K381" s="52" t="s">
        <v>675</v>
      </c>
    </row>
    <row r="382" spans="1:11" s="24" customFormat="1" ht="19.5" customHeight="1">
      <c r="A382" s="53" t="s">
        <v>644</v>
      </c>
      <c r="B382" s="2" t="s">
        <v>364</v>
      </c>
      <c r="C382" s="5" t="s">
        <v>374</v>
      </c>
      <c r="D382" s="2" t="s">
        <v>361</v>
      </c>
      <c r="E382" s="2">
        <v>1.3</v>
      </c>
      <c r="F382" s="2" t="s">
        <v>475</v>
      </c>
      <c r="G382" s="2">
        <v>45</v>
      </c>
      <c r="H382" s="2">
        <f>I382+J382</f>
        <v>8</v>
      </c>
      <c r="I382" s="2"/>
      <c r="J382" s="2">
        <v>8</v>
      </c>
      <c r="K382" s="52" t="s">
        <v>675</v>
      </c>
    </row>
    <row r="383" spans="1:11" s="24" customFormat="1" ht="19.5" customHeight="1">
      <c r="A383" s="53" t="s">
        <v>644</v>
      </c>
      <c r="B383" s="2" t="s">
        <v>364</v>
      </c>
      <c r="C383" s="5" t="s">
        <v>375</v>
      </c>
      <c r="D383" s="2" t="s">
        <v>361</v>
      </c>
      <c r="E383" s="2">
        <v>2.5</v>
      </c>
      <c r="F383" s="2" t="s">
        <v>475</v>
      </c>
      <c r="G383" s="2">
        <v>70</v>
      </c>
      <c r="H383" s="2">
        <f>I383+J383</f>
        <v>8</v>
      </c>
      <c r="I383" s="2"/>
      <c r="J383" s="2">
        <v>8</v>
      </c>
      <c r="K383" s="52" t="s">
        <v>675</v>
      </c>
    </row>
    <row r="384" spans="1:11" s="24" customFormat="1" ht="19.5" customHeight="1">
      <c r="A384" s="53" t="s">
        <v>644</v>
      </c>
      <c r="B384" s="2" t="s">
        <v>370</v>
      </c>
      <c r="C384" s="5" t="s">
        <v>390</v>
      </c>
      <c r="D384" s="2" t="s">
        <v>361</v>
      </c>
      <c r="E384" s="2">
        <v>2</v>
      </c>
      <c r="F384" s="2" t="s">
        <v>475</v>
      </c>
      <c r="G384" s="2">
        <v>70</v>
      </c>
      <c r="H384" s="2">
        <f t="shared" si="11"/>
        <v>37</v>
      </c>
      <c r="I384" s="2">
        <v>30</v>
      </c>
      <c r="J384" s="2">
        <v>7</v>
      </c>
      <c r="K384" s="52"/>
    </row>
    <row r="385" spans="1:11" s="24" customFormat="1" ht="19.5" customHeight="1">
      <c r="A385" s="53" t="s">
        <v>644</v>
      </c>
      <c r="B385" s="2" t="s">
        <v>370</v>
      </c>
      <c r="C385" s="5" t="s">
        <v>391</v>
      </c>
      <c r="D385" s="2" t="s">
        <v>361</v>
      </c>
      <c r="E385" s="2">
        <v>1</v>
      </c>
      <c r="F385" s="2" t="s">
        <v>475</v>
      </c>
      <c r="G385" s="2">
        <v>40</v>
      </c>
      <c r="H385" s="2">
        <f t="shared" si="11"/>
        <v>23</v>
      </c>
      <c r="I385" s="2">
        <v>18</v>
      </c>
      <c r="J385" s="2">
        <v>5</v>
      </c>
      <c r="K385" s="52"/>
    </row>
    <row r="386" spans="1:11" s="68" customFormat="1" ht="19.5" customHeight="1">
      <c r="A386" s="92" t="s">
        <v>662</v>
      </c>
      <c r="B386" s="93"/>
      <c r="C386" s="93"/>
      <c r="D386" s="66"/>
      <c r="E386" s="66">
        <f>SUM(E387:E419)</f>
        <v>58.52000000000001</v>
      </c>
      <c r="F386" s="66"/>
      <c r="G386" s="66">
        <f>SUM(G387:G419)</f>
        <v>1702.75</v>
      </c>
      <c r="H386" s="66">
        <f>SUM(H387:H419)</f>
        <v>619.3</v>
      </c>
      <c r="I386" s="66">
        <f>SUM(I387:I419)</f>
        <v>287.1</v>
      </c>
      <c r="J386" s="66">
        <f>SUM(J387:J419)</f>
        <v>332.2</v>
      </c>
      <c r="K386" s="67"/>
    </row>
    <row r="387" spans="1:11" s="23" customFormat="1" ht="19.5" customHeight="1">
      <c r="A387" s="55" t="s">
        <v>245</v>
      </c>
      <c r="B387" s="42" t="s">
        <v>246</v>
      </c>
      <c r="C387" s="82" t="s">
        <v>247</v>
      </c>
      <c r="D387" s="15" t="s">
        <v>12</v>
      </c>
      <c r="E387" s="43">
        <v>3.7</v>
      </c>
      <c r="F387" s="43" t="s">
        <v>13</v>
      </c>
      <c r="G387" s="44">
        <f aca="true" t="shared" si="12" ref="G387:G396">E387*15</f>
        <v>55.5</v>
      </c>
      <c r="H387" s="2">
        <f>J387</f>
        <v>37</v>
      </c>
      <c r="I387" s="2"/>
      <c r="J387" s="45">
        <v>37</v>
      </c>
      <c r="K387" s="52"/>
    </row>
    <row r="388" spans="1:11" s="23" customFormat="1" ht="19.5" customHeight="1">
      <c r="A388" s="55" t="s">
        <v>245</v>
      </c>
      <c r="B388" s="42" t="s">
        <v>248</v>
      </c>
      <c r="C388" s="82" t="s">
        <v>249</v>
      </c>
      <c r="D388" s="15" t="s">
        <v>250</v>
      </c>
      <c r="E388" s="43" t="s">
        <v>546</v>
      </c>
      <c r="F388" s="43" t="s">
        <v>251</v>
      </c>
      <c r="G388" s="44">
        <v>33</v>
      </c>
      <c r="H388" s="2">
        <f aca="true" t="shared" si="13" ref="H388:H396">J388</f>
        <v>13.5</v>
      </c>
      <c r="I388" s="2"/>
      <c r="J388" s="45">
        <v>13.5</v>
      </c>
      <c r="K388" s="52"/>
    </row>
    <row r="389" spans="1:11" s="23" customFormat="1" ht="19.5" customHeight="1">
      <c r="A389" s="55" t="s">
        <v>245</v>
      </c>
      <c r="B389" s="42" t="s">
        <v>246</v>
      </c>
      <c r="C389" s="82" t="s">
        <v>252</v>
      </c>
      <c r="D389" s="15" t="s">
        <v>12</v>
      </c>
      <c r="E389" s="43">
        <v>2.3</v>
      </c>
      <c r="F389" s="43" t="s">
        <v>13</v>
      </c>
      <c r="G389" s="44">
        <f t="shared" si="12"/>
        <v>34.5</v>
      </c>
      <c r="H389" s="2">
        <f t="shared" si="13"/>
        <v>23</v>
      </c>
      <c r="I389" s="2"/>
      <c r="J389" s="45">
        <v>23</v>
      </c>
      <c r="K389" s="52"/>
    </row>
    <row r="390" spans="1:11" s="23" customFormat="1" ht="19.5" customHeight="1">
      <c r="A390" s="55" t="s">
        <v>245</v>
      </c>
      <c r="B390" s="42" t="s">
        <v>246</v>
      </c>
      <c r="C390" s="82" t="s">
        <v>253</v>
      </c>
      <c r="D390" s="15" t="s">
        <v>12</v>
      </c>
      <c r="E390" s="43">
        <v>3</v>
      </c>
      <c r="F390" s="43" t="s">
        <v>13</v>
      </c>
      <c r="G390" s="44">
        <f t="shared" si="12"/>
        <v>45</v>
      </c>
      <c r="H390" s="2">
        <f t="shared" si="13"/>
        <v>30</v>
      </c>
      <c r="I390" s="2"/>
      <c r="J390" s="45">
        <v>30</v>
      </c>
      <c r="K390" s="52"/>
    </row>
    <row r="391" spans="1:11" s="23" customFormat="1" ht="19.5" customHeight="1">
      <c r="A391" s="55" t="s">
        <v>245</v>
      </c>
      <c r="B391" s="42" t="s">
        <v>246</v>
      </c>
      <c r="C391" s="82" t="s">
        <v>254</v>
      </c>
      <c r="D391" s="15" t="s">
        <v>12</v>
      </c>
      <c r="E391" s="43">
        <v>0.5</v>
      </c>
      <c r="F391" s="43" t="s">
        <v>13</v>
      </c>
      <c r="G391" s="44">
        <f t="shared" si="12"/>
        <v>7.5</v>
      </c>
      <c r="H391" s="2">
        <f t="shared" si="13"/>
        <v>5</v>
      </c>
      <c r="I391" s="2"/>
      <c r="J391" s="45">
        <v>5</v>
      </c>
      <c r="K391" s="52"/>
    </row>
    <row r="392" spans="1:11" s="23" customFormat="1" ht="19.5" customHeight="1">
      <c r="A392" s="55" t="s">
        <v>245</v>
      </c>
      <c r="B392" s="42" t="s">
        <v>255</v>
      </c>
      <c r="C392" s="82" t="s">
        <v>256</v>
      </c>
      <c r="D392" s="15" t="s">
        <v>12</v>
      </c>
      <c r="E392" s="43">
        <v>3.3</v>
      </c>
      <c r="F392" s="43" t="s">
        <v>13</v>
      </c>
      <c r="G392" s="44">
        <f t="shared" si="12"/>
        <v>49.5</v>
      </c>
      <c r="H392" s="2">
        <f t="shared" si="13"/>
        <v>33</v>
      </c>
      <c r="I392" s="2"/>
      <c r="J392" s="45">
        <v>33</v>
      </c>
      <c r="K392" s="52"/>
    </row>
    <row r="393" spans="1:11" s="23" customFormat="1" ht="19.5" customHeight="1">
      <c r="A393" s="55" t="s">
        <v>245</v>
      </c>
      <c r="B393" s="42" t="s">
        <v>255</v>
      </c>
      <c r="C393" s="82" t="s">
        <v>257</v>
      </c>
      <c r="D393" s="15" t="s">
        <v>12</v>
      </c>
      <c r="E393" s="43">
        <v>1.7</v>
      </c>
      <c r="F393" s="43" t="s">
        <v>13</v>
      </c>
      <c r="G393" s="44">
        <f t="shared" si="12"/>
        <v>25.5</v>
      </c>
      <c r="H393" s="2">
        <f t="shared" si="13"/>
        <v>17</v>
      </c>
      <c r="I393" s="2"/>
      <c r="J393" s="45">
        <v>17</v>
      </c>
      <c r="K393" s="52"/>
    </row>
    <row r="394" spans="1:11" s="23" customFormat="1" ht="19.5" customHeight="1">
      <c r="A394" s="55" t="s">
        <v>245</v>
      </c>
      <c r="B394" s="42" t="s">
        <v>255</v>
      </c>
      <c r="C394" s="82" t="s">
        <v>258</v>
      </c>
      <c r="D394" s="15" t="s">
        <v>12</v>
      </c>
      <c r="E394" s="43">
        <v>0.3</v>
      </c>
      <c r="F394" s="43" t="s">
        <v>13</v>
      </c>
      <c r="G394" s="44">
        <f t="shared" si="12"/>
        <v>4.5</v>
      </c>
      <c r="H394" s="2">
        <f t="shared" si="13"/>
        <v>3</v>
      </c>
      <c r="I394" s="2"/>
      <c r="J394" s="45">
        <v>3</v>
      </c>
      <c r="K394" s="52"/>
    </row>
    <row r="395" spans="1:11" s="23" customFormat="1" ht="19.5" customHeight="1">
      <c r="A395" s="55" t="s">
        <v>245</v>
      </c>
      <c r="B395" s="42" t="s">
        <v>255</v>
      </c>
      <c r="C395" s="82" t="s">
        <v>259</v>
      </c>
      <c r="D395" s="15" t="s">
        <v>12</v>
      </c>
      <c r="E395" s="43">
        <v>0.95</v>
      </c>
      <c r="F395" s="43" t="s">
        <v>13</v>
      </c>
      <c r="G395" s="44">
        <f t="shared" si="12"/>
        <v>14.25</v>
      </c>
      <c r="H395" s="2">
        <f t="shared" si="13"/>
        <v>9.5</v>
      </c>
      <c r="I395" s="2"/>
      <c r="J395" s="45">
        <v>9.5</v>
      </c>
      <c r="K395" s="52"/>
    </row>
    <row r="396" spans="1:11" s="23" customFormat="1" ht="19.5" customHeight="1">
      <c r="A396" s="55" t="s">
        <v>245</v>
      </c>
      <c r="B396" s="42" t="s">
        <v>260</v>
      </c>
      <c r="C396" s="82" t="s">
        <v>261</v>
      </c>
      <c r="D396" s="15" t="s">
        <v>12</v>
      </c>
      <c r="E396" s="43">
        <v>2</v>
      </c>
      <c r="F396" s="43" t="s">
        <v>13</v>
      </c>
      <c r="G396" s="44">
        <f t="shared" si="12"/>
        <v>30</v>
      </c>
      <c r="H396" s="2">
        <f t="shared" si="13"/>
        <v>20</v>
      </c>
      <c r="I396" s="2"/>
      <c r="J396" s="45">
        <v>20</v>
      </c>
      <c r="K396" s="52"/>
    </row>
    <row r="397" spans="1:11" s="23" customFormat="1" ht="19.5" customHeight="1">
      <c r="A397" s="55" t="s">
        <v>245</v>
      </c>
      <c r="B397" s="42" t="s">
        <v>248</v>
      </c>
      <c r="C397" s="82" t="s">
        <v>262</v>
      </c>
      <c r="D397" s="15" t="s">
        <v>30</v>
      </c>
      <c r="E397" s="43">
        <v>0.7</v>
      </c>
      <c r="F397" s="43" t="s">
        <v>13</v>
      </c>
      <c r="G397" s="44">
        <f aca="true" t="shared" si="14" ref="G397:G408">E397*31</f>
        <v>21.7</v>
      </c>
      <c r="H397" s="2">
        <f>I397+J397</f>
        <v>14</v>
      </c>
      <c r="I397" s="2">
        <f>E397*15</f>
        <v>10.5</v>
      </c>
      <c r="J397" s="45">
        <v>3.5</v>
      </c>
      <c r="K397" s="52"/>
    </row>
    <row r="398" spans="1:11" s="23" customFormat="1" ht="19.5" customHeight="1">
      <c r="A398" s="55" t="s">
        <v>245</v>
      </c>
      <c r="B398" s="42" t="s">
        <v>248</v>
      </c>
      <c r="C398" s="82" t="s">
        <v>263</v>
      </c>
      <c r="D398" s="15" t="s">
        <v>30</v>
      </c>
      <c r="E398" s="43">
        <v>0.5</v>
      </c>
      <c r="F398" s="43" t="s">
        <v>13</v>
      </c>
      <c r="G398" s="44">
        <f t="shared" si="14"/>
        <v>15.5</v>
      </c>
      <c r="H398" s="2">
        <f aca="true" t="shared" si="15" ref="H398:H408">I398+J398</f>
        <v>10</v>
      </c>
      <c r="I398" s="2">
        <f aca="true" t="shared" si="16" ref="I398:I408">E398*15</f>
        <v>7.5</v>
      </c>
      <c r="J398" s="45">
        <v>2.5</v>
      </c>
      <c r="K398" s="52"/>
    </row>
    <row r="399" spans="1:11" s="23" customFormat="1" ht="19.5" customHeight="1">
      <c r="A399" s="55" t="s">
        <v>245</v>
      </c>
      <c r="B399" s="42" t="s">
        <v>248</v>
      </c>
      <c r="C399" s="82" t="s">
        <v>264</v>
      </c>
      <c r="D399" s="15" t="s">
        <v>30</v>
      </c>
      <c r="E399" s="43">
        <v>1</v>
      </c>
      <c r="F399" s="43" t="s">
        <v>13</v>
      </c>
      <c r="G399" s="44">
        <f t="shared" si="14"/>
        <v>31</v>
      </c>
      <c r="H399" s="2">
        <f t="shared" si="15"/>
        <v>20</v>
      </c>
      <c r="I399" s="2">
        <f t="shared" si="16"/>
        <v>15</v>
      </c>
      <c r="J399" s="45">
        <v>5</v>
      </c>
      <c r="K399" s="52"/>
    </row>
    <row r="400" spans="1:11" s="23" customFormat="1" ht="19.5" customHeight="1">
      <c r="A400" s="55" t="s">
        <v>245</v>
      </c>
      <c r="B400" s="42" t="s">
        <v>248</v>
      </c>
      <c r="C400" s="82" t="s">
        <v>265</v>
      </c>
      <c r="D400" s="15" t="s">
        <v>30</v>
      </c>
      <c r="E400" s="43">
        <v>1.2</v>
      </c>
      <c r="F400" s="43" t="s">
        <v>13</v>
      </c>
      <c r="G400" s="44">
        <f t="shared" si="14"/>
        <v>37.199999999999996</v>
      </c>
      <c r="H400" s="2">
        <f t="shared" si="15"/>
        <v>24</v>
      </c>
      <c r="I400" s="2">
        <f t="shared" si="16"/>
        <v>18</v>
      </c>
      <c r="J400" s="45">
        <v>6</v>
      </c>
      <c r="K400" s="52"/>
    </row>
    <row r="401" spans="1:11" s="23" customFormat="1" ht="19.5" customHeight="1">
      <c r="A401" s="55" t="s">
        <v>245</v>
      </c>
      <c r="B401" s="42" t="s">
        <v>248</v>
      </c>
      <c r="C401" s="82" t="s">
        <v>266</v>
      </c>
      <c r="D401" s="15" t="s">
        <v>30</v>
      </c>
      <c r="E401" s="43">
        <v>1.1</v>
      </c>
      <c r="F401" s="43" t="s">
        <v>13</v>
      </c>
      <c r="G401" s="44">
        <f t="shared" si="14"/>
        <v>34.1</v>
      </c>
      <c r="H401" s="2">
        <f t="shared" si="15"/>
        <v>21.5</v>
      </c>
      <c r="I401" s="2">
        <f t="shared" si="16"/>
        <v>16.5</v>
      </c>
      <c r="J401" s="45">
        <v>5</v>
      </c>
      <c r="K401" s="52"/>
    </row>
    <row r="402" spans="1:11" s="24" customFormat="1" ht="19.5" customHeight="1">
      <c r="A402" s="55" t="s">
        <v>245</v>
      </c>
      <c r="B402" s="21" t="s">
        <v>248</v>
      </c>
      <c r="C402" s="83" t="s">
        <v>668</v>
      </c>
      <c r="D402" s="15" t="s">
        <v>30</v>
      </c>
      <c r="E402" s="79">
        <v>6.24</v>
      </c>
      <c r="F402" s="43" t="s">
        <v>13</v>
      </c>
      <c r="G402" s="84">
        <v>248</v>
      </c>
      <c r="H402" s="85">
        <v>124.8</v>
      </c>
      <c r="I402" s="2">
        <v>93.6</v>
      </c>
      <c r="J402" s="86">
        <v>31.2</v>
      </c>
      <c r="K402" s="52"/>
    </row>
    <row r="403" spans="1:11" s="23" customFormat="1" ht="19.5" customHeight="1">
      <c r="A403" s="55" t="s">
        <v>245</v>
      </c>
      <c r="B403" s="42" t="s">
        <v>267</v>
      </c>
      <c r="C403" s="82" t="s">
        <v>268</v>
      </c>
      <c r="D403" s="15" t="s">
        <v>30</v>
      </c>
      <c r="E403" s="43">
        <v>1</v>
      </c>
      <c r="F403" s="43" t="s">
        <v>13</v>
      </c>
      <c r="G403" s="44">
        <f t="shared" si="14"/>
        <v>31</v>
      </c>
      <c r="H403" s="2">
        <f t="shared" si="15"/>
        <v>20</v>
      </c>
      <c r="I403" s="2">
        <f t="shared" si="16"/>
        <v>15</v>
      </c>
      <c r="J403" s="45">
        <v>5</v>
      </c>
      <c r="K403" s="52"/>
    </row>
    <row r="404" spans="1:11" s="23" customFormat="1" ht="19.5" customHeight="1">
      <c r="A404" s="55" t="s">
        <v>245</v>
      </c>
      <c r="B404" s="42" t="s">
        <v>267</v>
      </c>
      <c r="C404" s="82" t="s">
        <v>269</v>
      </c>
      <c r="D404" s="15" t="s">
        <v>30</v>
      </c>
      <c r="E404" s="43">
        <v>2</v>
      </c>
      <c r="F404" s="43" t="s">
        <v>13</v>
      </c>
      <c r="G404" s="44">
        <f t="shared" si="14"/>
        <v>62</v>
      </c>
      <c r="H404" s="2">
        <f t="shared" si="15"/>
        <v>40</v>
      </c>
      <c r="I404" s="2">
        <f t="shared" si="16"/>
        <v>30</v>
      </c>
      <c r="J404" s="45">
        <v>10</v>
      </c>
      <c r="K404" s="52"/>
    </row>
    <row r="405" spans="1:11" s="23" customFormat="1" ht="19.5" customHeight="1">
      <c r="A405" s="55" t="s">
        <v>245</v>
      </c>
      <c r="B405" s="42" t="s">
        <v>255</v>
      </c>
      <c r="C405" s="82" t="s">
        <v>270</v>
      </c>
      <c r="D405" s="15" t="s">
        <v>30</v>
      </c>
      <c r="E405" s="43">
        <v>1</v>
      </c>
      <c r="F405" s="43" t="s">
        <v>13</v>
      </c>
      <c r="G405" s="44">
        <f t="shared" si="14"/>
        <v>31</v>
      </c>
      <c r="H405" s="2">
        <f t="shared" si="15"/>
        <v>20</v>
      </c>
      <c r="I405" s="2">
        <f t="shared" si="16"/>
        <v>15</v>
      </c>
      <c r="J405" s="45">
        <v>5</v>
      </c>
      <c r="K405" s="52"/>
    </row>
    <row r="406" spans="1:11" s="23" customFormat="1" ht="19.5" customHeight="1">
      <c r="A406" s="55" t="s">
        <v>245</v>
      </c>
      <c r="B406" s="42" t="s">
        <v>255</v>
      </c>
      <c r="C406" s="82" t="s">
        <v>271</v>
      </c>
      <c r="D406" s="15" t="s">
        <v>30</v>
      </c>
      <c r="E406" s="43">
        <v>1</v>
      </c>
      <c r="F406" s="43" t="s">
        <v>13</v>
      </c>
      <c r="G406" s="44">
        <f t="shared" si="14"/>
        <v>31</v>
      </c>
      <c r="H406" s="2">
        <f t="shared" si="15"/>
        <v>20</v>
      </c>
      <c r="I406" s="2">
        <f t="shared" si="16"/>
        <v>15</v>
      </c>
      <c r="J406" s="45">
        <v>5</v>
      </c>
      <c r="K406" s="52"/>
    </row>
    <row r="407" spans="1:11" s="23" customFormat="1" ht="19.5" customHeight="1">
      <c r="A407" s="55" t="s">
        <v>245</v>
      </c>
      <c r="B407" s="42" t="s">
        <v>246</v>
      </c>
      <c r="C407" s="46" t="s">
        <v>272</v>
      </c>
      <c r="D407" s="15" t="s">
        <v>30</v>
      </c>
      <c r="E407" s="43">
        <v>2</v>
      </c>
      <c r="F407" s="43" t="s">
        <v>13</v>
      </c>
      <c r="G407" s="44">
        <f t="shared" si="14"/>
        <v>62</v>
      </c>
      <c r="H407" s="2">
        <f t="shared" si="15"/>
        <v>46</v>
      </c>
      <c r="I407" s="2">
        <f>E407*18</f>
        <v>36</v>
      </c>
      <c r="J407" s="45">
        <v>10</v>
      </c>
      <c r="K407" s="52"/>
    </row>
    <row r="408" spans="1:11" s="23" customFormat="1" ht="27" customHeight="1">
      <c r="A408" s="55" t="s">
        <v>245</v>
      </c>
      <c r="B408" s="42" t="s">
        <v>255</v>
      </c>
      <c r="C408" s="47" t="s">
        <v>273</v>
      </c>
      <c r="D408" s="15" t="s">
        <v>30</v>
      </c>
      <c r="E408" s="43">
        <v>1</v>
      </c>
      <c r="F408" s="43" t="s">
        <v>13</v>
      </c>
      <c r="G408" s="44">
        <f t="shared" si="14"/>
        <v>31</v>
      </c>
      <c r="H408" s="2">
        <f t="shared" si="15"/>
        <v>20</v>
      </c>
      <c r="I408" s="2">
        <f t="shared" si="16"/>
        <v>15</v>
      </c>
      <c r="J408" s="45">
        <v>5</v>
      </c>
      <c r="K408" s="52"/>
    </row>
    <row r="409" spans="1:11" s="24" customFormat="1" ht="19.5" customHeight="1">
      <c r="A409" s="55" t="s">
        <v>245</v>
      </c>
      <c r="B409" s="21" t="s">
        <v>255</v>
      </c>
      <c r="C409" s="83" t="s">
        <v>547</v>
      </c>
      <c r="D409" s="15" t="s">
        <v>30</v>
      </c>
      <c r="E409" s="79">
        <v>2</v>
      </c>
      <c r="F409" s="43" t="s">
        <v>13</v>
      </c>
      <c r="G409" s="84">
        <v>80</v>
      </c>
      <c r="H409" s="85">
        <v>4.5</v>
      </c>
      <c r="I409" s="2"/>
      <c r="J409" s="86">
        <v>4.5</v>
      </c>
      <c r="K409" s="52" t="s">
        <v>675</v>
      </c>
    </row>
    <row r="410" spans="1:11" s="24" customFormat="1" ht="19.5" customHeight="1">
      <c r="A410" s="55" t="s">
        <v>245</v>
      </c>
      <c r="B410" s="21" t="s">
        <v>255</v>
      </c>
      <c r="C410" s="83" t="s">
        <v>548</v>
      </c>
      <c r="D410" s="15" t="s">
        <v>30</v>
      </c>
      <c r="E410" s="79">
        <v>0.45</v>
      </c>
      <c r="F410" s="43" t="s">
        <v>13</v>
      </c>
      <c r="G410" s="84">
        <v>18</v>
      </c>
      <c r="H410" s="85">
        <v>3</v>
      </c>
      <c r="I410" s="2"/>
      <c r="J410" s="86">
        <v>3</v>
      </c>
      <c r="K410" s="52" t="s">
        <v>675</v>
      </c>
    </row>
    <row r="411" spans="1:11" s="24" customFormat="1" ht="19.5" customHeight="1">
      <c r="A411" s="55" t="s">
        <v>245</v>
      </c>
      <c r="B411" s="21" t="s">
        <v>246</v>
      </c>
      <c r="C411" s="83" t="s">
        <v>549</v>
      </c>
      <c r="D411" s="15" t="s">
        <v>30</v>
      </c>
      <c r="E411" s="79">
        <v>1.6</v>
      </c>
      <c r="F411" s="43" t="s">
        <v>13</v>
      </c>
      <c r="G411" s="84">
        <v>56</v>
      </c>
      <c r="H411" s="85">
        <v>4.5</v>
      </c>
      <c r="I411" s="2"/>
      <c r="J411" s="86">
        <v>4.5</v>
      </c>
      <c r="K411" s="52" t="s">
        <v>675</v>
      </c>
    </row>
    <row r="412" spans="1:11" s="24" customFormat="1" ht="19.5" customHeight="1">
      <c r="A412" s="55" t="s">
        <v>245</v>
      </c>
      <c r="B412" s="21" t="s">
        <v>246</v>
      </c>
      <c r="C412" s="83" t="s">
        <v>550</v>
      </c>
      <c r="D412" s="15" t="s">
        <v>30</v>
      </c>
      <c r="E412" s="79">
        <v>0.7</v>
      </c>
      <c r="F412" s="43" t="s">
        <v>13</v>
      </c>
      <c r="G412" s="84">
        <v>25</v>
      </c>
      <c r="H412" s="85">
        <v>3</v>
      </c>
      <c r="I412" s="2"/>
      <c r="J412" s="86">
        <v>3</v>
      </c>
      <c r="K412" s="52" t="s">
        <v>675</v>
      </c>
    </row>
    <row r="413" spans="1:11" s="24" customFormat="1" ht="19.5" customHeight="1">
      <c r="A413" s="55" t="s">
        <v>245</v>
      </c>
      <c r="B413" s="21" t="s">
        <v>267</v>
      </c>
      <c r="C413" s="83" t="s">
        <v>551</v>
      </c>
      <c r="D413" s="15" t="s">
        <v>30</v>
      </c>
      <c r="E413" s="79">
        <v>0.8</v>
      </c>
      <c r="F413" s="43" t="s">
        <v>13</v>
      </c>
      <c r="G413" s="84">
        <v>30</v>
      </c>
      <c r="H413" s="85">
        <v>3</v>
      </c>
      <c r="I413" s="2"/>
      <c r="J413" s="86">
        <v>3</v>
      </c>
      <c r="K413" s="52" t="s">
        <v>675</v>
      </c>
    </row>
    <row r="414" spans="1:11" s="24" customFormat="1" ht="19.5" customHeight="1">
      <c r="A414" s="55" t="s">
        <v>245</v>
      </c>
      <c r="B414" s="21" t="s">
        <v>267</v>
      </c>
      <c r="C414" s="83" t="s">
        <v>552</v>
      </c>
      <c r="D414" s="15" t="s">
        <v>30</v>
      </c>
      <c r="E414" s="79">
        <v>1.2</v>
      </c>
      <c r="F414" s="43" t="s">
        <v>13</v>
      </c>
      <c r="G414" s="84">
        <v>42</v>
      </c>
      <c r="H414" s="85">
        <v>4.5</v>
      </c>
      <c r="I414" s="2"/>
      <c r="J414" s="86">
        <v>4.5</v>
      </c>
      <c r="K414" s="52" t="s">
        <v>675</v>
      </c>
    </row>
    <row r="415" spans="1:11" s="24" customFormat="1" ht="19.5" customHeight="1">
      <c r="A415" s="55" t="s">
        <v>245</v>
      </c>
      <c r="B415" s="21" t="s">
        <v>267</v>
      </c>
      <c r="C415" s="83" t="s">
        <v>553</v>
      </c>
      <c r="D415" s="15" t="s">
        <v>30</v>
      </c>
      <c r="E415" s="79">
        <v>1</v>
      </c>
      <c r="F415" s="43" t="s">
        <v>13</v>
      </c>
      <c r="G415" s="84">
        <v>32</v>
      </c>
      <c r="H415" s="85">
        <v>4.5</v>
      </c>
      <c r="I415" s="2"/>
      <c r="J415" s="86">
        <v>4.5</v>
      </c>
      <c r="K415" s="52" t="s">
        <v>675</v>
      </c>
    </row>
    <row r="416" spans="1:11" s="24" customFormat="1" ht="19.5" customHeight="1">
      <c r="A416" s="55" t="s">
        <v>245</v>
      </c>
      <c r="B416" s="21" t="s">
        <v>260</v>
      </c>
      <c r="C416" s="83" t="s">
        <v>554</v>
      </c>
      <c r="D416" s="15" t="s">
        <v>30</v>
      </c>
      <c r="E416" s="79">
        <v>7.5</v>
      </c>
      <c r="F416" s="43" t="s">
        <v>13</v>
      </c>
      <c r="G416" s="84">
        <v>245</v>
      </c>
      <c r="H416" s="85">
        <v>6</v>
      </c>
      <c r="I416" s="2"/>
      <c r="J416" s="86">
        <v>6</v>
      </c>
      <c r="K416" s="52" t="s">
        <v>675</v>
      </c>
    </row>
    <row r="417" spans="1:11" s="24" customFormat="1" ht="19.5" customHeight="1">
      <c r="A417" s="55" t="s">
        <v>245</v>
      </c>
      <c r="B417" s="21" t="s">
        <v>260</v>
      </c>
      <c r="C417" s="83" t="s">
        <v>555</v>
      </c>
      <c r="D417" s="15" t="s">
        <v>30</v>
      </c>
      <c r="E417" s="79">
        <v>4.5</v>
      </c>
      <c r="F417" s="43" t="s">
        <v>13</v>
      </c>
      <c r="G417" s="84">
        <v>180</v>
      </c>
      <c r="H417" s="85">
        <v>6</v>
      </c>
      <c r="I417" s="2"/>
      <c r="J417" s="86">
        <v>6</v>
      </c>
      <c r="K417" s="52" t="s">
        <v>675</v>
      </c>
    </row>
    <row r="418" spans="1:11" s="24" customFormat="1" ht="19.5" customHeight="1">
      <c r="A418" s="55" t="s">
        <v>245</v>
      </c>
      <c r="B418" s="21" t="s">
        <v>248</v>
      </c>
      <c r="C418" s="83" t="s">
        <v>556</v>
      </c>
      <c r="D418" s="15" t="s">
        <v>30</v>
      </c>
      <c r="E418" s="79">
        <v>1.18</v>
      </c>
      <c r="F418" s="43" t="s">
        <v>13</v>
      </c>
      <c r="G418" s="84">
        <v>30</v>
      </c>
      <c r="H418" s="85">
        <v>4.5</v>
      </c>
      <c r="I418" s="2"/>
      <c r="J418" s="86">
        <v>4.5</v>
      </c>
      <c r="K418" s="52" t="s">
        <v>675</v>
      </c>
    </row>
    <row r="419" spans="1:11" s="24" customFormat="1" ht="19.5" customHeight="1">
      <c r="A419" s="55" t="s">
        <v>245</v>
      </c>
      <c r="B419" s="21" t="s">
        <v>248</v>
      </c>
      <c r="C419" s="83" t="s">
        <v>557</v>
      </c>
      <c r="D419" s="15" t="s">
        <v>30</v>
      </c>
      <c r="E419" s="79">
        <v>1.1</v>
      </c>
      <c r="F419" s="43" t="s">
        <v>13</v>
      </c>
      <c r="G419" s="84">
        <v>30</v>
      </c>
      <c r="H419" s="85">
        <v>4.5</v>
      </c>
      <c r="I419" s="2"/>
      <c r="J419" s="86">
        <v>4.5</v>
      </c>
      <c r="K419" s="52" t="s">
        <v>675</v>
      </c>
    </row>
    <row r="420" spans="1:11" s="68" customFormat="1" ht="19.5" customHeight="1">
      <c r="A420" s="92" t="s">
        <v>663</v>
      </c>
      <c r="B420" s="93"/>
      <c r="C420" s="93"/>
      <c r="D420" s="66"/>
      <c r="E420" s="66">
        <f>SUM(E421:E456)</f>
        <v>29.41</v>
      </c>
      <c r="F420" s="66"/>
      <c r="G420" s="66">
        <f>SUM(G421:G456)</f>
        <v>1313.62</v>
      </c>
      <c r="H420" s="66">
        <f>SUM(H421:H456)</f>
        <v>399.58</v>
      </c>
      <c r="I420" s="66">
        <f>SUM(I421:I456)</f>
        <v>278.58</v>
      </c>
      <c r="J420" s="66">
        <f>SUM(J421:J456)</f>
        <v>121.00000000000003</v>
      </c>
      <c r="K420" s="67"/>
    </row>
    <row r="421" spans="1:11" s="24" customFormat="1" ht="19.5" customHeight="1">
      <c r="A421" s="87" t="s">
        <v>464</v>
      </c>
      <c r="B421" s="88" t="s">
        <v>465</v>
      </c>
      <c r="C421" s="48" t="s">
        <v>322</v>
      </c>
      <c r="D421" s="89" t="s">
        <v>323</v>
      </c>
      <c r="E421" s="89">
        <v>1.2</v>
      </c>
      <c r="F421" s="2" t="s">
        <v>324</v>
      </c>
      <c r="G421" s="2">
        <v>44</v>
      </c>
      <c r="H421" s="2">
        <f aca="true" t="shared" si="17" ref="H421:H450">I421+J421</f>
        <v>27.8</v>
      </c>
      <c r="I421" s="2">
        <v>21.8</v>
      </c>
      <c r="J421" s="2">
        <f>E421*5</f>
        <v>6</v>
      </c>
      <c r="K421" s="52"/>
    </row>
    <row r="422" spans="1:11" s="24" customFormat="1" ht="19.5" customHeight="1">
      <c r="A422" s="87" t="s">
        <v>464</v>
      </c>
      <c r="B422" s="88" t="s">
        <v>465</v>
      </c>
      <c r="C422" s="35" t="s">
        <v>325</v>
      </c>
      <c r="D422" s="89" t="s">
        <v>323</v>
      </c>
      <c r="E422" s="2">
        <v>0.66</v>
      </c>
      <c r="F422" s="2" t="s">
        <v>324</v>
      </c>
      <c r="G422" s="2">
        <v>27</v>
      </c>
      <c r="H422" s="2">
        <f t="shared" si="17"/>
        <v>15.180000000000001</v>
      </c>
      <c r="I422" s="2">
        <v>11.88</v>
      </c>
      <c r="J422" s="2">
        <f>E422*5</f>
        <v>3.3000000000000003</v>
      </c>
      <c r="K422" s="52"/>
    </row>
    <row r="423" spans="1:11" s="24" customFormat="1" ht="19.5" customHeight="1">
      <c r="A423" s="87" t="s">
        <v>464</v>
      </c>
      <c r="B423" s="88" t="s">
        <v>466</v>
      </c>
      <c r="C423" s="36" t="s">
        <v>326</v>
      </c>
      <c r="D423" s="89" t="s">
        <v>323</v>
      </c>
      <c r="E423" s="89">
        <v>2.9</v>
      </c>
      <c r="F423" s="2" t="s">
        <v>324</v>
      </c>
      <c r="G423" s="2">
        <f aca="true" t="shared" si="18" ref="G423:G441">E423*45</f>
        <v>130.5</v>
      </c>
      <c r="H423" s="2">
        <f t="shared" si="17"/>
        <v>66.37</v>
      </c>
      <c r="I423" s="2">
        <v>52.2</v>
      </c>
      <c r="J423" s="2">
        <f>14.17</f>
        <v>14.17</v>
      </c>
      <c r="K423" s="52"/>
    </row>
    <row r="424" spans="1:11" s="24" customFormat="1" ht="19.5" customHeight="1">
      <c r="A424" s="87" t="s">
        <v>464</v>
      </c>
      <c r="B424" s="88" t="s">
        <v>466</v>
      </c>
      <c r="C424" s="38" t="s">
        <v>327</v>
      </c>
      <c r="D424" s="89" t="s">
        <v>323</v>
      </c>
      <c r="E424" s="2">
        <v>1.52</v>
      </c>
      <c r="F424" s="2" t="s">
        <v>324</v>
      </c>
      <c r="G424" s="2">
        <f t="shared" si="18"/>
        <v>68.4</v>
      </c>
      <c r="H424" s="2">
        <f t="shared" si="17"/>
        <v>34.96</v>
      </c>
      <c r="I424" s="2">
        <v>27.36</v>
      </c>
      <c r="J424" s="2">
        <f aca="true" t="shared" si="19" ref="J424:J450">E424*5</f>
        <v>7.6</v>
      </c>
      <c r="K424" s="52"/>
    </row>
    <row r="425" spans="1:11" s="24" customFormat="1" ht="19.5" customHeight="1">
      <c r="A425" s="87" t="s">
        <v>464</v>
      </c>
      <c r="B425" s="88" t="s">
        <v>466</v>
      </c>
      <c r="C425" s="38" t="s">
        <v>328</v>
      </c>
      <c r="D425" s="89" t="s">
        <v>323</v>
      </c>
      <c r="E425" s="2">
        <v>1.6</v>
      </c>
      <c r="F425" s="2" t="s">
        <v>324</v>
      </c>
      <c r="G425" s="2">
        <f t="shared" si="18"/>
        <v>72</v>
      </c>
      <c r="H425" s="2">
        <f t="shared" si="17"/>
        <v>36.8</v>
      </c>
      <c r="I425" s="2">
        <v>28.8</v>
      </c>
      <c r="J425" s="2">
        <f t="shared" si="19"/>
        <v>8</v>
      </c>
      <c r="K425" s="52"/>
    </row>
    <row r="426" spans="1:11" s="24" customFormat="1" ht="19.5" customHeight="1">
      <c r="A426" s="87" t="s">
        <v>464</v>
      </c>
      <c r="B426" s="88" t="s">
        <v>466</v>
      </c>
      <c r="C426" s="5" t="s">
        <v>358</v>
      </c>
      <c r="D426" s="89" t="s">
        <v>323</v>
      </c>
      <c r="E426" s="2">
        <v>1.08</v>
      </c>
      <c r="F426" s="2" t="s">
        <v>62</v>
      </c>
      <c r="G426" s="2">
        <v>49</v>
      </c>
      <c r="H426" s="2">
        <f>J426</f>
        <v>5</v>
      </c>
      <c r="I426" s="2"/>
      <c r="J426" s="2">
        <v>5</v>
      </c>
      <c r="K426" s="52" t="s">
        <v>675</v>
      </c>
    </row>
    <row r="427" spans="1:11" s="24" customFormat="1" ht="19.5" customHeight="1">
      <c r="A427" s="87" t="s">
        <v>464</v>
      </c>
      <c r="B427" s="88" t="s">
        <v>466</v>
      </c>
      <c r="C427" s="5" t="s">
        <v>359</v>
      </c>
      <c r="D427" s="89" t="s">
        <v>323</v>
      </c>
      <c r="E427" s="2">
        <v>1.87</v>
      </c>
      <c r="F427" s="2" t="s">
        <v>62</v>
      </c>
      <c r="G427" s="2">
        <v>84.15</v>
      </c>
      <c r="H427" s="2">
        <f>J427</f>
        <v>5</v>
      </c>
      <c r="I427" s="2"/>
      <c r="J427" s="2">
        <v>5</v>
      </c>
      <c r="K427" s="52" t="s">
        <v>675</v>
      </c>
    </row>
    <row r="428" spans="1:11" s="24" customFormat="1" ht="19.5" customHeight="1">
      <c r="A428" s="87" t="s">
        <v>464</v>
      </c>
      <c r="B428" s="42" t="s">
        <v>467</v>
      </c>
      <c r="C428" s="38" t="s">
        <v>329</v>
      </c>
      <c r="D428" s="89" t="s">
        <v>323</v>
      </c>
      <c r="E428" s="2">
        <v>0.25</v>
      </c>
      <c r="F428" s="2" t="s">
        <v>62</v>
      </c>
      <c r="G428" s="2">
        <f t="shared" si="18"/>
        <v>11.25</v>
      </c>
      <c r="H428" s="2">
        <f t="shared" si="17"/>
        <v>5.75</v>
      </c>
      <c r="I428" s="2">
        <f aca="true" t="shared" si="20" ref="I428:I441">E428*18</f>
        <v>4.5</v>
      </c>
      <c r="J428" s="2">
        <f t="shared" si="19"/>
        <v>1.25</v>
      </c>
      <c r="K428" s="52"/>
    </row>
    <row r="429" spans="1:11" s="24" customFormat="1" ht="19.5" customHeight="1">
      <c r="A429" s="87" t="s">
        <v>464</v>
      </c>
      <c r="B429" s="42" t="s">
        <v>467</v>
      </c>
      <c r="C429" s="38" t="s">
        <v>330</v>
      </c>
      <c r="D429" s="89" t="s">
        <v>323</v>
      </c>
      <c r="E429" s="2">
        <v>0.28</v>
      </c>
      <c r="F429" s="2" t="s">
        <v>324</v>
      </c>
      <c r="G429" s="2">
        <f t="shared" si="18"/>
        <v>12.600000000000001</v>
      </c>
      <c r="H429" s="2">
        <f t="shared" si="17"/>
        <v>6.440000000000001</v>
      </c>
      <c r="I429" s="2">
        <f t="shared" si="20"/>
        <v>5.040000000000001</v>
      </c>
      <c r="J429" s="2">
        <f t="shared" si="19"/>
        <v>1.4000000000000001</v>
      </c>
      <c r="K429" s="52"/>
    </row>
    <row r="430" spans="1:11" s="24" customFormat="1" ht="19.5" customHeight="1">
      <c r="A430" s="87" t="s">
        <v>464</v>
      </c>
      <c r="B430" s="42" t="s">
        <v>467</v>
      </c>
      <c r="C430" s="38" t="s">
        <v>331</v>
      </c>
      <c r="D430" s="89" t="s">
        <v>323</v>
      </c>
      <c r="E430" s="2">
        <v>0.25</v>
      </c>
      <c r="F430" s="2" t="s">
        <v>324</v>
      </c>
      <c r="G430" s="2">
        <f t="shared" si="18"/>
        <v>11.25</v>
      </c>
      <c r="H430" s="2">
        <f t="shared" si="17"/>
        <v>5.75</v>
      </c>
      <c r="I430" s="2">
        <f t="shared" si="20"/>
        <v>4.5</v>
      </c>
      <c r="J430" s="2">
        <f t="shared" si="19"/>
        <v>1.25</v>
      </c>
      <c r="K430" s="52"/>
    </row>
    <row r="431" spans="1:11" s="24" customFormat="1" ht="19.5" customHeight="1">
      <c r="A431" s="87" t="s">
        <v>464</v>
      </c>
      <c r="B431" s="42" t="s">
        <v>467</v>
      </c>
      <c r="C431" s="38" t="s">
        <v>332</v>
      </c>
      <c r="D431" s="89" t="s">
        <v>323</v>
      </c>
      <c r="E431" s="2">
        <v>0.23</v>
      </c>
      <c r="F431" s="2" t="s">
        <v>324</v>
      </c>
      <c r="G431" s="2">
        <f t="shared" si="18"/>
        <v>10.35</v>
      </c>
      <c r="H431" s="2">
        <f t="shared" si="17"/>
        <v>5.290000000000001</v>
      </c>
      <c r="I431" s="2">
        <f t="shared" si="20"/>
        <v>4.140000000000001</v>
      </c>
      <c r="J431" s="2">
        <f t="shared" si="19"/>
        <v>1.1500000000000001</v>
      </c>
      <c r="K431" s="52"/>
    </row>
    <row r="432" spans="1:11" s="24" customFormat="1" ht="19.5" customHeight="1">
      <c r="A432" s="87" t="s">
        <v>464</v>
      </c>
      <c r="B432" s="42" t="s">
        <v>467</v>
      </c>
      <c r="C432" s="38" t="s">
        <v>333</v>
      </c>
      <c r="D432" s="89" t="s">
        <v>323</v>
      </c>
      <c r="E432" s="2">
        <v>0.31</v>
      </c>
      <c r="F432" s="2" t="s">
        <v>324</v>
      </c>
      <c r="G432" s="2">
        <f t="shared" si="18"/>
        <v>13.95</v>
      </c>
      <c r="H432" s="2">
        <f t="shared" si="17"/>
        <v>7.13</v>
      </c>
      <c r="I432" s="2">
        <f t="shared" si="20"/>
        <v>5.58</v>
      </c>
      <c r="J432" s="2">
        <f t="shared" si="19"/>
        <v>1.55</v>
      </c>
      <c r="K432" s="52"/>
    </row>
    <row r="433" spans="1:11" s="24" customFormat="1" ht="19.5" customHeight="1">
      <c r="A433" s="87" t="s">
        <v>464</v>
      </c>
      <c r="B433" s="42" t="s">
        <v>467</v>
      </c>
      <c r="C433" s="38" t="s">
        <v>334</v>
      </c>
      <c r="D433" s="89" t="s">
        <v>323</v>
      </c>
      <c r="E433" s="2">
        <v>0.29</v>
      </c>
      <c r="F433" s="2" t="s">
        <v>324</v>
      </c>
      <c r="G433" s="2">
        <f t="shared" si="18"/>
        <v>13.049999999999999</v>
      </c>
      <c r="H433" s="2">
        <f t="shared" si="17"/>
        <v>6.67</v>
      </c>
      <c r="I433" s="2">
        <f t="shared" si="20"/>
        <v>5.22</v>
      </c>
      <c r="J433" s="2">
        <f t="shared" si="19"/>
        <v>1.45</v>
      </c>
      <c r="K433" s="52"/>
    </row>
    <row r="434" spans="1:11" s="24" customFormat="1" ht="19.5" customHeight="1">
      <c r="A434" s="87" t="s">
        <v>464</v>
      </c>
      <c r="B434" s="42" t="s">
        <v>467</v>
      </c>
      <c r="C434" s="38" t="s">
        <v>335</v>
      </c>
      <c r="D434" s="89" t="s">
        <v>323</v>
      </c>
      <c r="E434" s="2">
        <v>0.89</v>
      </c>
      <c r="F434" s="2" t="s">
        <v>324</v>
      </c>
      <c r="G434" s="2">
        <f t="shared" si="18"/>
        <v>40.05</v>
      </c>
      <c r="H434" s="2">
        <f t="shared" si="17"/>
        <v>20.47</v>
      </c>
      <c r="I434" s="2">
        <f t="shared" si="20"/>
        <v>16.02</v>
      </c>
      <c r="J434" s="2">
        <f t="shared" si="19"/>
        <v>4.45</v>
      </c>
      <c r="K434" s="52"/>
    </row>
    <row r="435" spans="1:11" s="24" customFormat="1" ht="19.5" customHeight="1">
      <c r="A435" s="87" t="s">
        <v>464</v>
      </c>
      <c r="B435" s="42" t="s">
        <v>467</v>
      </c>
      <c r="C435" s="38" t="s">
        <v>336</v>
      </c>
      <c r="D435" s="89" t="s">
        <v>323</v>
      </c>
      <c r="E435" s="2">
        <v>0.21</v>
      </c>
      <c r="F435" s="2" t="s">
        <v>324</v>
      </c>
      <c r="G435" s="2">
        <f t="shared" si="18"/>
        <v>9.45</v>
      </c>
      <c r="H435" s="2">
        <f t="shared" si="17"/>
        <v>4.83</v>
      </c>
      <c r="I435" s="2">
        <f t="shared" si="20"/>
        <v>3.78</v>
      </c>
      <c r="J435" s="2">
        <f t="shared" si="19"/>
        <v>1.05</v>
      </c>
      <c r="K435" s="52"/>
    </row>
    <row r="436" spans="1:11" s="24" customFormat="1" ht="19.5" customHeight="1">
      <c r="A436" s="87" t="s">
        <v>464</v>
      </c>
      <c r="B436" s="42" t="s">
        <v>467</v>
      </c>
      <c r="C436" s="38" t="s">
        <v>337</v>
      </c>
      <c r="D436" s="89" t="s">
        <v>323</v>
      </c>
      <c r="E436" s="2">
        <v>0.15</v>
      </c>
      <c r="F436" s="2" t="s">
        <v>324</v>
      </c>
      <c r="G436" s="2">
        <f t="shared" si="18"/>
        <v>6.75</v>
      </c>
      <c r="H436" s="2">
        <f t="shared" si="17"/>
        <v>3.4499999999999997</v>
      </c>
      <c r="I436" s="2">
        <f t="shared" si="20"/>
        <v>2.6999999999999997</v>
      </c>
      <c r="J436" s="2">
        <f t="shared" si="19"/>
        <v>0.75</v>
      </c>
      <c r="K436" s="52"/>
    </row>
    <row r="437" spans="1:11" s="24" customFormat="1" ht="19.5" customHeight="1">
      <c r="A437" s="87" t="s">
        <v>464</v>
      </c>
      <c r="B437" s="42" t="s">
        <v>467</v>
      </c>
      <c r="C437" s="38" t="s">
        <v>338</v>
      </c>
      <c r="D437" s="89" t="s">
        <v>323</v>
      </c>
      <c r="E437" s="2">
        <v>0.2</v>
      </c>
      <c r="F437" s="2" t="s">
        <v>324</v>
      </c>
      <c r="G437" s="2">
        <f t="shared" si="18"/>
        <v>9</v>
      </c>
      <c r="H437" s="2">
        <f t="shared" si="17"/>
        <v>4.6</v>
      </c>
      <c r="I437" s="2">
        <f t="shared" si="20"/>
        <v>3.6</v>
      </c>
      <c r="J437" s="2">
        <f t="shared" si="19"/>
        <v>1</v>
      </c>
      <c r="K437" s="52"/>
    </row>
    <row r="438" spans="1:11" s="24" customFormat="1" ht="19.5" customHeight="1">
      <c r="A438" s="87" t="s">
        <v>464</v>
      </c>
      <c r="B438" s="42" t="s">
        <v>467</v>
      </c>
      <c r="C438" s="38" t="s">
        <v>339</v>
      </c>
      <c r="D438" s="89" t="s">
        <v>323</v>
      </c>
      <c r="E438" s="2">
        <v>0.6</v>
      </c>
      <c r="F438" s="2" t="s">
        <v>324</v>
      </c>
      <c r="G438" s="2">
        <v>26.82</v>
      </c>
      <c r="H438" s="2">
        <v>13.7</v>
      </c>
      <c r="I438" s="2">
        <v>10.72</v>
      </c>
      <c r="J438" s="2">
        <v>2.98</v>
      </c>
      <c r="K438" s="52"/>
    </row>
    <row r="439" spans="1:11" s="24" customFormat="1" ht="19.5" customHeight="1">
      <c r="A439" s="87" t="s">
        <v>464</v>
      </c>
      <c r="B439" s="42" t="s">
        <v>467</v>
      </c>
      <c r="C439" s="38" t="s">
        <v>340</v>
      </c>
      <c r="D439" s="89" t="s">
        <v>323</v>
      </c>
      <c r="E439" s="2">
        <v>0.43</v>
      </c>
      <c r="F439" s="2" t="s">
        <v>324</v>
      </c>
      <c r="G439" s="2">
        <f t="shared" si="18"/>
        <v>19.35</v>
      </c>
      <c r="H439" s="2">
        <f t="shared" si="17"/>
        <v>9.89</v>
      </c>
      <c r="I439" s="2">
        <f t="shared" si="20"/>
        <v>7.74</v>
      </c>
      <c r="J439" s="2">
        <f t="shared" si="19"/>
        <v>2.15</v>
      </c>
      <c r="K439" s="52"/>
    </row>
    <row r="440" spans="1:11" s="24" customFormat="1" ht="19.5" customHeight="1">
      <c r="A440" s="87" t="s">
        <v>464</v>
      </c>
      <c r="B440" s="42" t="s">
        <v>467</v>
      </c>
      <c r="C440" s="38" t="s">
        <v>341</v>
      </c>
      <c r="D440" s="89" t="s">
        <v>323</v>
      </c>
      <c r="E440" s="2">
        <v>0.3</v>
      </c>
      <c r="F440" s="2" t="s">
        <v>324</v>
      </c>
      <c r="G440" s="2">
        <f t="shared" si="18"/>
        <v>13.5</v>
      </c>
      <c r="H440" s="2">
        <f t="shared" si="17"/>
        <v>6.8999999999999995</v>
      </c>
      <c r="I440" s="2">
        <f t="shared" si="20"/>
        <v>5.3999999999999995</v>
      </c>
      <c r="J440" s="2">
        <f t="shared" si="19"/>
        <v>1.5</v>
      </c>
      <c r="K440" s="52"/>
    </row>
    <row r="441" spans="1:11" s="24" customFormat="1" ht="19.5" customHeight="1">
      <c r="A441" s="87" t="s">
        <v>464</v>
      </c>
      <c r="B441" s="42" t="s">
        <v>467</v>
      </c>
      <c r="C441" s="38" t="s">
        <v>342</v>
      </c>
      <c r="D441" s="89" t="s">
        <v>323</v>
      </c>
      <c r="E441" s="2">
        <v>0.25</v>
      </c>
      <c r="F441" s="2" t="s">
        <v>324</v>
      </c>
      <c r="G441" s="2">
        <f t="shared" si="18"/>
        <v>11.25</v>
      </c>
      <c r="H441" s="2">
        <f t="shared" si="17"/>
        <v>5.75</v>
      </c>
      <c r="I441" s="2">
        <f t="shared" si="20"/>
        <v>4.5</v>
      </c>
      <c r="J441" s="2">
        <f t="shared" si="19"/>
        <v>1.25</v>
      </c>
      <c r="K441" s="52"/>
    </row>
    <row r="442" spans="1:11" s="24" customFormat="1" ht="19.5" customHeight="1">
      <c r="A442" s="87" t="s">
        <v>464</v>
      </c>
      <c r="B442" s="42" t="s">
        <v>467</v>
      </c>
      <c r="C442" s="38" t="s">
        <v>343</v>
      </c>
      <c r="D442" s="89" t="s">
        <v>323</v>
      </c>
      <c r="E442" s="2">
        <v>0.69</v>
      </c>
      <c r="F442" s="2" t="s">
        <v>324</v>
      </c>
      <c r="G442" s="2">
        <v>31.05</v>
      </c>
      <c r="H442" s="2">
        <f t="shared" si="17"/>
        <v>15.87</v>
      </c>
      <c r="I442" s="2">
        <v>12.42</v>
      </c>
      <c r="J442" s="2">
        <f t="shared" si="19"/>
        <v>3.4499999999999997</v>
      </c>
      <c r="K442" s="52"/>
    </row>
    <row r="443" spans="1:11" s="24" customFormat="1" ht="19.5" customHeight="1">
      <c r="A443" s="87" t="s">
        <v>464</v>
      </c>
      <c r="B443" s="42" t="s">
        <v>467</v>
      </c>
      <c r="C443" s="5" t="s">
        <v>351</v>
      </c>
      <c r="D443" s="89" t="s">
        <v>323</v>
      </c>
      <c r="E443" s="2">
        <v>1.88</v>
      </c>
      <c r="F443" s="2" t="s">
        <v>62</v>
      </c>
      <c r="G443" s="2">
        <v>77.2</v>
      </c>
      <c r="H443" s="2">
        <f>J443</f>
        <v>4</v>
      </c>
      <c r="I443" s="2"/>
      <c r="J443" s="2">
        <v>4</v>
      </c>
      <c r="K443" s="52" t="s">
        <v>675</v>
      </c>
    </row>
    <row r="444" spans="1:11" s="24" customFormat="1" ht="19.5" customHeight="1">
      <c r="A444" s="87" t="s">
        <v>464</v>
      </c>
      <c r="B444" s="42" t="s">
        <v>467</v>
      </c>
      <c r="C444" s="5" t="s">
        <v>352</v>
      </c>
      <c r="D444" s="89" t="s">
        <v>323</v>
      </c>
      <c r="E444" s="2">
        <v>1.1</v>
      </c>
      <c r="F444" s="2" t="s">
        <v>62</v>
      </c>
      <c r="G444" s="2">
        <v>46.7</v>
      </c>
      <c r="H444" s="2">
        <f>J444</f>
        <v>3</v>
      </c>
      <c r="I444" s="2"/>
      <c r="J444" s="2">
        <v>3</v>
      </c>
      <c r="K444" s="52" t="s">
        <v>675</v>
      </c>
    </row>
    <row r="445" spans="1:11" s="24" customFormat="1" ht="19.5" customHeight="1">
      <c r="A445" s="87" t="s">
        <v>464</v>
      </c>
      <c r="B445" s="42" t="s">
        <v>467</v>
      </c>
      <c r="C445" s="36" t="s">
        <v>353</v>
      </c>
      <c r="D445" s="89" t="s">
        <v>323</v>
      </c>
      <c r="E445" s="89">
        <v>1</v>
      </c>
      <c r="F445" s="2" t="s">
        <v>62</v>
      </c>
      <c r="G445" s="2">
        <v>29.3</v>
      </c>
      <c r="H445" s="2">
        <f>J445</f>
        <v>3</v>
      </c>
      <c r="I445" s="2"/>
      <c r="J445" s="2">
        <v>3</v>
      </c>
      <c r="K445" s="52" t="s">
        <v>675</v>
      </c>
    </row>
    <row r="446" spans="1:11" s="24" customFormat="1" ht="19.5" customHeight="1">
      <c r="A446" s="87" t="s">
        <v>464</v>
      </c>
      <c r="B446" s="42" t="s">
        <v>468</v>
      </c>
      <c r="C446" s="36" t="s">
        <v>344</v>
      </c>
      <c r="D446" s="89" t="s">
        <v>323</v>
      </c>
      <c r="E446" s="88">
        <v>0.7</v>
      </c>
      <c r="F446" s="2" t="s">
        <v>62</v>
      </c>
      <c r="G446" s="88">
        <f>E446*45</f>
        <v>31.499999999999996</v>
      </c>
      <c r="H446" s="2">
        <f t="shared" si="17"/>
        <v>16.1</v>
      </c>
      <c r="I446" s="2">
        <v>12.6</v>
      </c>
      <c r="J446" s="2">
        <f t="shared" si="19"/>
        <v>3.5</v>
      </c>
      <c r="K446" s="52"/>
    </row>
    <row r="447" spans="1:11" s="24" customFormat="1" ht="19.5" customHeight="1">
      <c r="A447" s="87" t="s">
        <v>464</v>
      </c>
      <c r="B447" s="42" t="s">
        <v>468</v>
      </c>
      <c r="C447" s="36" t="s">
        <v>345</v>
      </c>
      <c r="D447" s="89" t="s">
        <v>323</v>
      </c>
      <c r="E447" s="88">
        <v>0.58</v>
      </c>
      <c r="F447" s="2" t="s">
        <v>62</v>
      </c>
      <c r="G447" s="88">
        <f>E447*45</f>
        <v>26.099999999999998</v>
      </c>
      <c r="H447" s="2">
        <f t="shared" si="17"/>
        <v>13.34</v>
      </c>
      <c r="I447" s="2">
        <v>10.44</v>
      </c>
      <c r="J447" s="2">
        <f t="shared" si="19"/>
        <v>2.9</v>
      </c>
      <c r="K447" s="52"/>
    </row>
    <row r="448" spans="1:11" s="24" customFormat="1" ht="19.5" customHeight="1">
      <c r="A448" s="87" t="s">
        <v>464</v>
      </c>
      <c r="B448" s="42" t="s">
        <v>468</v>
      </c>
      <c r="C448" s="36" t="s">
        <v>346</v>
      </c>
      <c r="D448" s="89" t="s">
        <v>323</v>
      </c>
      <c r="E448" s="88">
        <v>0.74</v>
      </c>
      <c r="F448" s="2" t="s">
        <v>62</v>
      </c>
      <c r="G448" s="88">
        <f>E448*45</f>
        <v>33.3</v>
      </c>
      <c r="H448" s="2">
        <f t="shared" si="17"/>
        <v>17.02</v>
      </c>
      <c r="I448" s="2">
        <v>13.32</v>
      </c>
      <c r="J448" s="2">
        <f t="shared" si="19"/>
        <v>3.7</v>
      </c>
      <c r="K448" s="52"/>
    </row>
    <row r="449" spans="1:11" s="24" customFormat="1" ht="19.5" customHeight="1">
      <c r="A449" s="87" t="s">
        <v>464</v>
      </c>
      <c r="B449" s="42" t="s">
        <v>468</v>
      </c>
      <c r="C449" s="38" t="s">
        <v>347</v>
      </c>
      <c r="D449" s="89" t="s">
        <v>323</v>
      </c>
      <c r="E449" s="2">
        <v>0.1</v>
      </c>
      <c r="F449" s="2" t="s">
        <v>62</v>
      </c>
      <c r="G449" s="88">
        <f>E449*45</f>
        <v>4.5</v>
      </c>
      <c r="H449" s="2">
        <f t="shared" si="17"/>
        <v>2.3</v>
      </c>
      <c r="I449" s="2">
        <v>1.8</v>
      </c>
      <c r="J449" s="2">
        <f t="shared" si="19"/>
        <v>0.5</v>
      </c>
      <c r="K449" s="52"/>
    </row>
    <row r="450" spans="1:11" s="24" customFormat="1" ht="19.5" customHeight="1">
      <c r="A450" s="87" t="s">
        <v>464</v>
      </c>
      <c r="B450" s="42" t="s">
        <v>468</v>
      </c>
      <c r="C450" s="38" t="s">
        <v>348</v>
      </c>
      <c r="D450" s="89" t="s">
        <v>323</v>
      </c>
      <c r="E450" s="2">
        <v>0.14</v>
      </c>
      <c r="F450" s="2" t="s">
        <v>62</v>
      </c>
      <c r="G450" s="88">
        <f>E450*45</f>
        <v>6.300000000000001</v>
      </c>
      <c r="H450" s="2">
        <f t="shared" si="17"/>
        <v>3.2200000000000006</v>
      </c>
      <c r="I450" s="2">
        <f>E450*18</f>
        <v>2.5200000000000005</v>
      </c>
      <c r="J450" s="2">
        <f t="shared" si="19"/>
        <v>0.7000000000000001</v>
      </c>
      <c r="K450" s="52"/>
    </row>
    <row r="451" spans="1:11" s="24" customFormat="1" ht="19.5" customHeight="1">
      <c r="A451" s="87" t="s">
        <v>464</v>
      </c>
      <c r="B451" s="42" t="s">
        <v>468</v>
      </c>
      <c r="C451" s="38" t="s">
        <v>354</v>
      </c>
      <c r="D451" s="89" t="s">
        <v>323</v>
      </c>
      <c r="E451" s="2">
        <v>1.3</v>
      </c>
      <c r="F451" s="2" t="s">
        <v>62</v>
      </c>
      <c r="G451" s="2">
        <v>58</v>
      </c>
      <c r="H451" s="2">
        <f aca="true" t="shared" si="21" ref="H451:H456">J451</f>
        <v>4</v>
      </c>
      <c r="I451" s="2"/>
      <c r="J451" s="2">
        <v>4</v>
      </c>
      <c r="K451" s="52" t="s">
        <v>675</v>
      </c>
    </row>
    <row r="452" spans="1:11" s="24" customFormat="1" ht="19.5" customHeight="1">
      <c r="A452" s="87" t="s">
        <v>464</v>
      </c>
      <c r="B452" s="42" t="s">
        <v>468</v>
      </c>
      <c r="C452" s="38" t="s">
        <v>355</v>
      </c>
      <c r="D452" s="89" t="s">
        <v>323</v>
      </c>
      <c r="E452" s="2">
        <v>0.2</v>
      </c>
      <c r="F452" s="2" t="s">
        <v>62</v>
      </c>
      <c r="G452" s="2">
        <v>7</v>
      </c>
      <c r="H452" s="2">
        <f t="shared" si="21"/>
        <v>4</v>
      </c>
      <c r="I452" s="2"/>
      <c r="J452" s="2">
        <v>4</v>
      </c>
      <c r="K452" s="52" t="s">
        <v>675</v>
      </c>
    </row>
    <row r="453" spans="1:11" s="24" customFormat="1" ht="19.5" customHeight="1">
      <c r="A453" s="87" t="s">
        <v>464</v>
      </c>
      <c r="B453" s="42" t="s">
        <v>469</v>
      </c>
      <c r="C453" s="5" t="s">
        <v>349</v>
      </c>
      <c r="D453" s="89" t="s">
        <v>323</v>
      </c>
      <c r="E453" s="2">
        <v>1.21</v>
      </c>
      <c r="F453" s="2" t="s">
        <v>62</v>
      </c>
      <c r="G453" s="2">
        <v>98</v>
      </c>
      <c r="H453" s="2">
        <f t="shared" si="21"/>
        <v>4</v>
      </c>
      <c r="I453" s="2"/>
      <c r="J453" s="2">
        <v>4</v>
      </c>
      <c r="K453" s="52" t="s">
        <v>675</v>
      </c>
    </row>
    <row r="454" spans="1:11" s="24" customFormat="1" ht="19.5" customHeight="1">
      <c r="A454" s="87" t="s">
        <v>464</v>
      </c>
      <c r="B454" s="42" t="s">
        <v>469</v>
      </c>
      <c r="C454" s="5" t="s">
        <v>350</v>
      </c>
      <c r="D454" s="89" t="s">
        <v>323</v>
      </c>
      <c r="E454" s="2">
        <v>0.8</v>
      </c>
      <c r="F454" s="2" t="s">
        <v>62</v>
      </c>
      <c r="G454" s="2">
        <v>78</v>
      </c>
      <c r="H454" s="2">
        <f t="shared" si="21"/>
        <v>4</v>
      </c>
      <c r="I454" s="2"/>
      <c r="J454" s="2">
        <v>4</v>
      </c>
      <c r="K454" s="52" t="s">
        <v>675</v>
      </c>
    </row>
    <row r="455" spans="1:11" s="24" customFormat="1" ht="19.5" customHeight="1">
      <c r="A455" s="87" t="s">
        <v>464</v>
      </c>
      <c r="B455" s="88" t="s">
        <v>470</v>
      </c>
      <c r="C455" s="48" t="s">
        <v>356</v>
      </c>
      <c r="D455" s="89" t="s">
        <v>323</v>
      </c>
      <c r="E455" s="89">
        <v>2</v>
      </c>
      <c r="F455" s="2" t="s">
        <v>62</v>
      </c>
      <c r="G455" s="2">
        <v>60</v>
      </c>
      <c r="H455" s="2">
        <f t="shared" si="21"/>
        <v>4</v>
      </c>
      <c r="I455" s="2"/>
      <c r="J455" s="2">
        <v>4</v>
      </c>
      <c r="K455" s="52" t="s">
        <v>675</v>
      </c>
    </row>
    <row r="456" spans="1:11" s="24" customFormat="1" ht="18.75" customHeight="1">
      <c r="A456" s="87" t="s">
        <v>464</v>
      </c>
      <c r="B456" s="88" t="s">
        <v>470</v>
      </c>
      <c r="C456" s="35" t="s">
        <v>357</v>
      </c>
      <c r="D456" s="89" t="s">
        <v>323</v>
      </c>
      <c r="E456" s="2">
        <v>1.5</v>
      </c>
      <c r="F456" s="2" t="s">
        <v>62</v>
      </c>
      <c r="G456" s="2">
        <v>43</v>
      </c>
      <c r="H456" s="2">
        <f t="shared" si="21"/>
        <v>4</v>
      </c>
      <c r="I456" s="2"/>
      <c r="J456" s="2">
        <v>4</v>
      </c>
      <c r="K456" s="52" t="s">
        <v>675</v>
      </c>
    </row>
    <row r="457" spans="1:11" s="68" customFormat="1" ht="19.5" customHeight="1">
      <c r="A457" s="92" t="s">
        <v>645</v>
      </c>
      <c r="B457" s="93"/>
      <c r="C457" s="93"/>
      <c r="D457" s="66"/>
      <c r="E457" s="66">
        <f>SUM(E458)</f>
        <v>3</v>
      </c>
      <c r="F457" s="66"/>
      <c r="G457" s="66">
        <f>SUM(G458)</f>
        <v>150</v>
      </c>
      <c r="H457" s="66">
        <f>SUM(H458)</f>
        <v>69</v>
      </c>
      <c r="I457" s="66">
        <f>SUM(I458)</f>
        <v>54</v>
      </c>
      <c r="J457" s="66">
        <f>SUM(J458)</f>
        <v>15</v>
      </c>
      <c r="K457" s="67"/>
    </row>
    <row r="458" spans="1:11" s="24" customFormat="1" ht="19.5" customHeight="1">
      <c r="A458" s="87" t="s">
        <v>645</v>
      </c>
      <c r="B458" s="2" t="s">
        <v>646</v>
      </c>
      <c r="C458" s="35" t="s">
        <v>647</v>
      </c>
      <c r="D458" s="2" t="s">
        <v>648</v>
      </c>
      <c r="E458" s="2">
        <v>3</v>
      </c>
      <c r="F458" s="2" t="s">
        <v>62</v>
      </c>
      <c r="G458" s="2">
        <v>150</v>
      </c>
      <c r="H458" s="2">
        <v>69</v>
      </c>
      <c r="I458" s="2">
        <v>54</v>
      </c>
      <c r="J458" s="2">
        <v>15</v>
      </c>
      <c r="K458" s="52"/>
    </row>
    <row r="459" spans="1:11" s="68" customFormat="1" ht="19.5" customHeight="1">
      <c r="A459" s="92" t="s">
        <v>720</v>
      </c>
      <c r="B459" s="93"/>
      <c r="C459" s="93"/>
      <c r="D459" s="66"/>
      <c r="E459" s="66"/>
      <c r="F459" s="66"/>
      <c r="G459" s="66">
        <f>SUM(G460)</f>
        <v>164</v>
      </c>
      <c r="H459" s="66">
        <f>SUM(H460)</f>
        <v>36.7</v>
      </c>
      <c r="I459" s="66"/>
      <c r="J459" s="66">
        <f>SUM(J460)</f>
        <v>36.7</v>
      </c>
      <c r="K459" s="67"/>
    </row>
    <row r="460" spans="1:11" s="24" customFormat="1" ht="19.5" customHeight="1">
      <c r="A460" s="87" t="s">
        <v>680</v>
      </c>
      <c r="B460" s="2"/>
      <c r="C460" s="35" t="s">
        <v>721</v>
      </c>
      <c r="D460" s="2" t="s">
        <v>681</v>
      </c>
      <c r="E460" s="2" t="s">
        <v>679</v>
      </c>
      <c r="F460" s="2" t="s">
        <v>682</v>
      </c>
      <c r="G460" s="2">
        <v>164</v>
      </c>
      <c r="H460" s="2">
        <v>36.7</v>
      </c>
      <c r="I460" s="2"/>
      <c r="J460" s="2">
        <f>H460</f>
        <v>36.7</v>
      </c>
      <c r="K460" s="52"/>
    </row>
  </sheetData>
  <sheetProtection/>
  <mergeCells count="29">
    <mergeCell ref="A215:C215"/>
    <mergeCell ref="A5:C5"/>
    <mergeCell ref="A459:C459"/>
    <mergeCell ref="A307:C307"/>
    <mergeCell ref="A347:C347"/>
    <mergeCell ref="A362:C362"/>
    <mergeCell ref="A386:C386"/>
    <mergeCell ref="A420:C420"/>
    <mergeCell ref="A457:C457"/>
    <mergeCell ref="G2:H2"/>
    <mergeCell ref="I2:I3"/>
    <mergeCell ref="A275:C275"/>
    <mergeCell ref="A36:C36"/>
    <mergeCell ref="F2:F3"/>
    <mergeCell ref="A75:C75"/>
    <mergeCell ref="A100:C100"/>
    <mergeCell ref="A136:C136"/>
    <mergeCell ref="A158:C158"/>
    <mergeCell ref="A187:C187"/>
    <mergeCell ref="K2:K3"/>
    <mergeCell ref="A4:C4"/>
    <mergeCell ref="A243:C243"/>
    <mergeCell ref="A1:K1"/>
    <mergeCell ref="A2:A3"/>
    <mergeCell ref="B2:B3"/>
    <mergeCell ref="C2:C3"/>
    <mergeCell ref="D2:D3"/>
    <mergeCell ref="J2:J3"/>
    <mergeCell ref="E2:E3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  <headerFooter alignWithMargins="0">
    <oddHeader>&amp;L附件2-1：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C22" sqref="C22"/>
    </sheetView>
  </sheetViews>
  <sheetFormatPr defaultColWidth="9.00390625" defaultRowHeight="13.5"/>
  <cols>
    <col min="3" max="3" width="26.50390625" style="0" customWidth="1"/>
    <col min="4" max="4" width="7.125" style="0" customWidth="1"/>
    <col min="7" max="10" width="10.875" style="0" customWidth="1"/>
  </cols>
  <sheetData>
    <row r="1" spans="1:11" ht="30" customHeight="1">
      <c r="A1" s="100" t="s">
        <v>713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13.5">
      <c r="A2" s="101" t="s">
        <v>683</v>
      </c>
      <c r="B2" s="102" t="s">
        <v>684</v>
      </c>
      <c r="C2" s="102" t="s">
        <v>2</v>
      </c>
      <c r="D2" s="102" t="s">
        <v>3</v>
      </c>
      <c r="E2" s="102" t="s">
        <v>4</v>
      </c>
      <c r="F2" s="102" t="s">
        <v>5</v>
      </c>
      <c r="G2" s="102" t="s">
        <v>6</v>
      </c>
      <c r="H2" s="102"/>
      <c r="I2" s="102" t="s">
        <v>685</v>
      </c>
      <c r="J2" s="103" t="s">
        <v>715</v>
      </c>
      <c r="K2" s="104" t="s">
        <v>7</v>
      </c>
    </row>
    <row r="3" spans="1:11" ht="27">
      <c r="A3" s="101"/>
      <c r="B3" s="102"/>
      <c r="C3" s="102"/>
      <c r="D3" s="102"/>
      <c r="E3" s="102"/>
      <c r="F3" s="102"/>
      <c r="G3" s="57" t="s">
        <v>8</v>
      </c>
      <c r="H3" s="57" t="s">
        <v>686</v>
      </c>
      <c r="I3" s="102"/>
      <c r="J3" s="102"/>
      <c r="K3" s="104"/>
    </row>
    <row r="4" spans="1:11" ht="18" customHeight="1">
      <c r="A4" s="58" t="s">
        <v>687</v>
      </c>
      <c r="B4" s="59" t="s">
        <v>688</v>
      </c>
      <c r="C4" s="59" t="s">
        <v>689</v>
      </c>
      <c r="D4" s="64" t="s">
        <v>716</v>
      </c>
      <c r="E4" s="61">
        <v>1</v>
      </c>
      <c r="F4" s="64" t="s">
        <v>717</v>
      </c>
      <c r="G4" s="62">
        <v>30</v>
      </c>
      <c r="H4" s="60">
        <f>20*E4</f>
        <v>20</v>
      </c>
      <c r="I4" s="60">
        <f>15*E4</f>
        <v>15</v>
      </c>
      <c r="J4" s="60">
        <f>H4-I4</f>
        <v>5</v>
      </c>
      <c r="K4" s="63"/>
    </row>
    <row r="5" spans="1:11" ht="18" customHeight="1">
      <c r="A5" s="58" t="s">
        <v>687</v>
      </c>
      <c r="B5" s="59" t="s">
        <v>690</v>
      </c>
      <c r="C5" s="59" t="s">
        <v>691</v>
      </c>
      <c r="D5" s="64" t="s">
        <v>716</v>
      </c>
      <c r="E5" s="61">
        <v>1.08</v>
      </c>
      <c r="F5" s="64" t="s">
        <v>717</v>
      </c>
      <c r="G5" s="62">
        <v>32.400000000000006</v>
      </c>
      <c r="H5" s="60">
        <f aca="true" t="shared" si="0" ref="H5:H21">20*E5</f>
        <v>21.6</v>
      </c>
      <c r="I5" s="60">
        <f aca="true" t="shared" si="1" ref="I5:I21">15*E5</f>
        <v>16.200000000000003</v>
      </c>
      <c r="J5" s="60">
        <f aca="true" t="shared" si="2" ref="J5:J21">H5-I5</f>
        <v>5.399999999999999</v>
      </c>
      <c r="K5" s="63"/>
    </row>
    <row r="6" spans="1:11" ht="18" customHeight="1">
      <c r="A6" s="58" t="s">
        <v>687</v>
      </c>
      <c r="B6" s="59" t="s">
        <v>692</v>
      </c>
      <c r="C6" s="59" t="s">
        <v>693</v>
      </c>
      <c r="D6" s="64" t="s">
        <v>716</v>
      </c>
      <c r="E6" s="61">
        <v>0.3</v>
      </c>
      <c r="F6" s="64" t="s">
        <v>717</v>
      </c>
      <c r="G6" s="62">
        <v>9</v>
      </c>
      <c r="H6" s="60">
        <f t="shared" si="0"/>
        <v>6</v>
      </c>
      <c r="I6" s="60">
        <f t="shared" si="1"/>
        <v>4.5</v>
      </c>
      <c r="J6" s="60">
        <f t="shared" si="2"/>
        <v>1.5</v>
      </c>
      <c r="K6" s="63"/>
    </row>
    <row r="7" spans="1:11" ht="18" customHeight="1">
      <c r="A7" s="58" t="s">
        <v>687</v>
      </c>
      <c r="B7" s="59" t="s">
        <v>692</v>
      </c>
      <c r="C7" s="59" t="s">
        <v>694</v>
      </c>
      <c r="D7" s="64" t="s">
        <v>716</v>
      </c>
      <c r="E7" s="61">
        <v>0.231</v>
      </c>
      <c r="F7" s="64" t="s">
        <v>717</v>
      </c>
      <c r="G7" s="62">
        <v>6.930000000000001</v>
      </c>
      <c r="H7" s="60">
        <f t="shared" si="0"/>
        <v>4.62</v>
      </c>
      <c r="I7" s="60">
        <f t="shared" si="1"/>
        <v>3.4650000000000003</v>
      </c>
      <c r="J7" s="60">
        <f t="shared" si="2"/>
        <v>1.1549999999999998</v>
      </c>
      <c r="K7" s="63"/>
    </row>
    <row r="8" spans="1:11" ht="18" customHeight="1">
      <c r="A8" s="58" t="s">
        <v>687</v>
      </c>
      <c r="B8" s="59" t="s">
        <v>692</v>
      </c>
      <c r="C8" s="59" t="s">
        <v>695</v>
      </c>
      <c r="D8" s="64" t="s">
        <v>716</v>
      </c>
      <c r="E8" s="61">
        <v>0.48</v>
      </c>
      <c r="F8" s="64" t="s">
        <v>717</v>
      </c>
      <c r="G8" s="62">
        <v>14.399999999999999</v>
      </c>
      <c r="H8" s="60">
        <f t="shared" si="0"/>
        <v>9.6</v>
      </c>
      <c r="I8" s="60">
        <f t="shared" si="1"/>
        <v>7.199999999999999</v>
      </c>
      <c r="J8" s="60">
        <f t="shared" si="2"/>
        <v>2.4000000000000004</v>
      </c>
      <c r="K8" s="63"/>
    </row>
    <row r="9" spans="1:11" ht="18" customHeight="1">
      <c r="A9" s="58" t="s">
        <v>687</v>
      </c>
      <c r="B9" s="59" t="s">
        <v>692</v>
      </c>
      <c r="C9" s="59" t="s">
        <v>696</v>
      </c>
      <c r="D9" s="64" t="s">
        <v>716</v>
      </c>
      <c r="E9" s="61">
        <v>0.1</v>
      </c>
      <c r="F9" s="64" t="s">
        <v>717</v>
      </c>
      <c r="G9" s="62">
        <v>3</v>
      </c>
      <c r="H9" s="60">
        <f t="shared" si="0"/>
        <v>2</v>
      </c>
      <c r="I9" s="60">
        <f t="shared" si="1"/>
        <v>1.5</v>
      </c>
      <c r="J9" s="60">
        <f t="shared" si="2"/>
        <v>0.5</v>
      </c>
      <c r="K9" s="63"/>
    </row>
    <row r="10" spans="1:11" ht="18" customHeight="1">
      <c r="A10" s="58" t="s">
        <v>687</v>
      </c>
      <c r="B10" s="59" t="s">
        <v>697</v>
      </c>
      <c r="C10" s="59" t="s">
        <v>698</v>
      </c>
      <c r="D10" s="64" t="s">
        <v>716</v>
      </c>
      <c r="E10" s="61">
        <v>0.8</v>
      </c>
      <c r="F10" s="64" t="s">
        <v>717</v>
      </c>
      <c r="G10" s="62">
        <v>24</v>
      </c>
      <c r="H10" s="60">
        <f t="shared" si="0"/>
        <v>16</v>
      </c>
      <c r="I10" s="60">
        <f t="shared" si="1"/>
        <v>12</v>
      </c>
      <c r="J10" s="60">
        <f t="shared" si="2"/>
        <v>4</v>
      </c>
      <c r="K10" s="63"/>
    </row>
    <row r="11" spans="1:11" ht="18" customHeight="1">
      <c r="A11" s="58" t="s">
        <v>687</v>
      </c>
      <c r="B11" s="59" t="s">
        <v>697</v>
      </c>
      <c r="C11" s="59" t="s">
        <v>699</v>
      </c>
      <c r="D11" s="64" t="s">
        <v>716</v>
      </c>
      <c r="E11" s="61">
        <v>1.3</v>
      </c>
      <c r="F11" s="64" t="s">
        <v>717</v>
      </c>
      <c r="G11" s="62">
        <v>39</v>
      </c>
      <c r="H11" s="60">
        <f t="shared" si="0"/>
        <v>26</v>
      </c>
      <c r="I11" s="60">
        <f t="shared" si="1"/>
        <v>19.5</v>
      </c>
      <c r="J11" s="60">
        <f t="shared" si="2"/>
        <v>6.5</v>
      </c>
      <c r="K11" s="63"/>
    </row>
    <row r="12" spans="1:11" ht="18" customHeight="1">
      <c r="A12" s="58" t="s">
        <v>687</v>
      </c>
      <c r="B12" s="59" t="s">
        <v>697</v>
      </c>
      <c r="C12" s="59" t="s">
        <v>700</v>
      </c>
      <c r="D12" s="64" t="s">
        <v>716</v>
      </c>
      <c r="E12" s="61">
        <v>0.7</v>
      </c>
      <c r="F12" s="64" t="s">
        <v>717</v>
      </c>
      <c r="G12" s="62">
        <v>21</v>
      </c>
      <c r="H12" s="60">
        <f t="shared" si="0"/>
        <v>14</v>
      </c>
      <c r="I12" s="60">
        <f t="shared" si="1"/>
        <v>10.5</v>
      </c>
      <c r="J12" s="60">
        <f t="shared" si="2"/>
        <v>3.5</v>
      </c>
      <c r="K12" s="63"/>
    </row>
    <row r="13" spans="1:11" ht="18" customHeight="1">
      <c r="A13" s="58" t="s">
        <v>687</v>
      </c>
      <c r="B13" s="59" t="s">
        <v>697</v>
      </c>
      <c r="C13" s="59" t="s">
        <v>701</v>
      </c>
      <c r="D13" s="64" t="s">
        <v>716</v>
      </c>
      <c r="E13" s="61">
        <v>0.31</v>
      </c>
      <c r="F13" s="64" t="s">
        <v>717</v>
      </c>
      <c r="G13" s="62">
        <v>9.3</v>
      </c>
      <c r="H13" s="60">
        <f t="shared" si="0"/>
        <v>6.2</v>
      </c>
      <c r="I13" s="60">
        <f t="shared" si="1"/>
        <v>4.65</v>
      </c>
      <c r="J13" s="60">
        <f t="shared" si="2"/>
        <v>1.5499999999999998</v>
      </c>
      <c r="K13" s="63"/>
    </row>
    <row r="14" spans="1:11" ht="18" customHeight="1">
      <c r="A14" s="58" t="s">
        <v>687</v>
      </c>
      <c r="B14" s="59" t="s">
        <v>702</v>
      </c>
      <c r="C14" s="59" t="s">
        <v>703</v>
      </c>
      <c r="D14" s="64" t="s">
        <v>716</v>
      </c>
      <c r="E14" s="61">
        <v>0.8</v>
      </c>
      <c r="F14" s="64" t="s">
        <v>717</v>
      </c>
      <c r="G14" s="62">
        <v>24</v>
      </c>
      <c r="H14" s="60">
        <f t="shared" si="0"/>
        <v>16</v>
      </c>
      <c r="I14" s="60">
        <f t="shared" si="1"/>
        <v>12</v>
      </c>
      <c r="J14" s="60">
        <f t="shared" si="2"/>
        <v>4</v>
      </c>
      <c r="K14" s="63"/>
    </row>
    <row r="15" spans="1:11" ht="18" customHeight="1">
      <c r="A15" s="58" t="s">
        <v>687</v>
      </c>
      <c r="B15" s="59" t="s">
        <v>702</v>
      </c>
      <c r="C15" s="59" t="s">
        <v>704</v>
      </c>
      <c r="D15" s="64" t="s">
        <v>716</v>
      </c>
      <c r="E15" s="61">
        <v>0.33</v>
      </c>
      <c r="F15" s="64" t="s">
        <v>717</v>
      </c>
      <c r="G15" s="62">
        <v>9.9</v>
      </c>
      <c r="H15" s="60">
        <f t="shared" si="0"/>
        <v>6.6000000000000005</v>
      </c>
      <c r="I15" s="60">
        <f t="shared" si="1"/>
        <v>4.95</v>
      </c>
      <c r="J15" s="60">
        <f t="shared" si="2"/>
        <v>1.6500000000000004</v>
      </c>
      <c r="K15" s="63"/>
    </row>
    <row r="16" spans="1:11" ht="18" customHeight="1">
      <c r="A16" s="58" t="s">
        <v>687</v>
      </c>
      <c r="B16" s="59" t="s">
        <v>702</v>
      </c>
      <c r="C16" s="59" t="s">
        <v>705</v>
      </c>
      <c r="D16" s="64" t="s">
        <v>716</v>
      </c>
      <c r="E16" s="61">
        <v>0.3</v>
      </c>
      <c r="F16" s="64" t="s">
        <v>717</v>
      </c>
      <c r="G16" s="62">
        <v>9</v>
      </c>
      <c r="H16" s="60">
        <f t="shared" si="0"/>
        <v>6</v>
      </c>
      <c r="I16" s="60">
        <f t="shared" si="1"/>
        <v>4.5</v>
      </c>
      <c r="J16" s="60">
        <f t="shared" si="2"/>
        <v>1.5</v>
      </c>
      <c r="K16" s="63"/>
    </row>
    <row r="17" spans="1:11" ht="18" customHeight="1">
      <c r="A17" s="58" t="s">
        <v>687</v>
      </c>
      <c r="B17" s="59" t="s">
        <v>702</v>
      </c>
      <c r="C17" s="59" t="s">
        <v>706</v>
      </c>
      <c r="D17" s="64" t="s">
        <v>716</v>
      </c>
      <c r="E17" s="61">
        <v>0.52</v>
      </c>
      <c r="F17" s="64" t="s">
        <v>717</v>
      </c>
      <c r="G17" s="62">
        <v>15.600000000000001</v>
      </c>
      <c r="H17" s="60">
        <f t="shared" si="0"/>
        <v>10.4</v>
      </c>
      <c r="I17" s="60">
        <f t="shared" si="1"/>
        <v>7.800000000000001</v>
      </c>
      <c r="J17" s="60">
        <f t="shared" si="2"/>
        <v>2.5999999999999996</v>
      </c>
      <c r="K17" s="63"/>
    </row>
    <row r="18" spans="1:11" ht="18" customHeight="1">
      <c r="A18" s="58" t="s">
        <v>687</v>
      </c>
      <c r="B18" s="59" t="s">
        <v>707</v>
      </c>
      <c r="C18" s="59" t="s">
        <v>708</v>
      </c>
      <c r="D18" s="64" t="s">
        <v>716</v>
      </c>
      <c r="E18" s="61">
        <v>0.75</v>
      </c>
      <c r="F18" s="64" t="s">
        <v>717</v>
      </c>
      <c r="G18" s="62">
        <v>22.5</v>
      </c>
      <c r="H18" s="60">
        <f t="shared" si="0"/>
        <v>15</v>
      </c>
      <c r="I18" s="60">
        <f t="shared" si="1"/>
        <v>11.25</v>
      </c>
      <c r="J18" s="60">
        <f t="shared" si="2"/>
        <v>3.75</v>
      </c>
      <c r="K18" s="63"/>
    </row>
    <row r="19" spans="1:11" ht="18" customHeight="1">
      <c r="A19" s="58" t="s">
        <v>687</v>
      </c>
      <c r="B19" s="59" t="s">
        <v>707</v>
      </c>
      <c r="C19" s="59" t="s">
        <v>709</v>
      </c>
      <c r="D19" s="64" t="s">
        <v>716</v>
      </c>
      <c r="E19" s="61">
        <v>0.48</v>
      </c>
      <c r="F19" s="64" t="s">
        <v>717</v>
      </c>
      <c r="G19" s="62">
        <v>14.399999999999999</v>
      </c>
      <c r="H19" s="60">
        <f t="shared" si="0"/>
        <v>9.6</v>
      </c>
      <c r="I19" s="60">
        <f t="shared" si="1"/>
        <v>7.199999999999999</v>
      </c>
      <c r="J19" s="60">
        <f t="shared" si="2"/>
        <v>2.4000000000000004</v>
      </c>
      <c r="K19" s="63"/>
    </row>
    <row r="20" spans="1:11" ht="18" customHeight="1">
      <c r="A20" s="58" t="s">
        <v>687</v>
      </c>
      <c r="B20" s="59" t="s">
        <v>707</v>
      </c>
      <c r="C20" s="59" t="s">
        <v>710</v>
      </c>
      <c r="D20" s="64" t="s">
        <v>716</v>
      </c>
      <c r="E20" s="61">
        <v>0.97</v>
      </c>
      <c r="F20" s="64" t="s">
        <v>717</v>
      </c>
      <c r="G20" s="62">
        <v>29.099999999999998</v>
      </c>
      <c r="H20" s="60">
        <f t="shared" si="0"/>
        <v>19.4</v>
      </c>
      <c r="I20" s="60">
        <f t="shared" si="1"/>
        <v>14.549999999999999</v>
      </c>
      <c r="J20" s="60">
        <f t="shared" si="2"/>
        <v>4.85</v>
      </c>
      <c r="K20" s="63"/>
    </row>
    <row r="21" spans="1:11" ht="18" customHeight="1">
      <c r="A21" s="58" t="s">
        <v>687</v>
      </c>
      <c r="B21" s="59" t="s">
        <v>707</v>
      </c>
      <c r="C21" s="59" t="s">
        <v>711</v>
      </c>
      <c r="D21" s="64" t="s">
        <v>716</v>
      </c>
      <c r="E21" s="61">
        <v>0.42</v>
      </c>
      <c r="F21" s="64" t="s">
        <v>717</v>
      </c>
      <c r="G21" s="62">
        <v>12.6</v>
      </c>
      <c r="H21" s="60">
        <f t="shared" si="0"/>
        <v>8.4</v>
      </c>
      <c r="I21" s="60">
        <f t="shared" si="1"/>
        <v>6.3</v>
      </c>
      <c r="J21" s="60">
        <f t="shared" si="2"/>
        <v>2.1000000000000005</v>
      </c>
      <c r="K21" s="63"/>
    </row>
  </sheetData>
  <sheetProtection/>
  <mergeCells count="11">
    <mergeCell ref="K2:K3"/>
    <mergeCell ref="A1:K1"/>
    <mergeCell ref="A2:A3"/>
    <mergeCell ref="B2:B3"/>
    <mergeCell ref="C2:C3"/>
    <mergeCell ref="D2:D3"/>
    <mergeCell ref="E2:E3"/>
    <mergeCell ref="F2:F3"/>
    <mergeCell ref="G2:H2"/>
    <mergeCell ref="I2:I3"/>
    <mergeCell ref="J2:J3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  <headerFooter alignWithMargins="0">
    <oddHeader>&amp;L附件2-2：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SkyUN.Org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伍昊1</dc:creator>
  <cp:keywords/>
  <dc:description/>
  <cp:lastModifiedBy>王新</cp:lastModifiedBy>
  <cp:lastPrinted>2015-10-26T08:26:47Z</cp:lastPrinted>
  <dcterms:created xsi:type="dcterms:W3CDTF">2015-07-09T07:58:34Z</dcterms:created>
  <dcterms:modified xsi:type="dcterms:W3CDTF">2015-11-02T09:50:54Z</dcterms:modified>
  <cp:category/>
  <cp:version/>
  <cp:contentType/>
  <cp:contentStatus/>
</cp:coreProperties>
</file>