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46" windowWidth="20475" windowHeight="10530" activeTab="0"/>
  </bookViews>
  <sheets>
    <sheet name="2016年增量" sheetId="1" r:id="rId1"/>
  </sheets>
  <definedNames>
    <definedName name="_xlnm.Print_Area" localSheetId="0">'2016年增量'!$A$1:$L$53</definedName>
    <definedName name="_xlnm.Print_Titles" localSheetId="0">'2016年增量'!$1:$5</definedName>
  </definedNames>
  <calcPr fullCalcOnLoad="1" fullPrecision="0"/>
</workbook>
</file>

<file path=xl/sharedStrings.xml><?xml version="1.0" encoding="utf-8"?>
<sst xmlns="http://schemas.openxmlformats.org/spreadsheetml/2006/main" count="63" uniqueCount="62">
  <si>
    <t>备注</t>
  </si>
  <si>
    <t>深圳</t>
  </si>
  <si>
    <t>珠海</t>
  </si>
  <si>
    <t>佛山</t>
  </si>
  <si>
    <t>东莞</t>
  </si>
  <si>
    <t>中山</t>
  </si>
  <si>
    <t>惠州</t>
  </si>
  <si>
    <t>肇庆</t>
  </si>
  <si>
    <t>江门</t>
  </si>
  <si>
    <t>汕头</t>
  </si>
  <si>
    <t>韶关</t>
  </si>
  <si>
    <t>湛江</t>
  </si>
  <si>
    <t>茂名</t>
  </si>
  <si>
    <t>梅州</t>
  </si>
  <si>
    <t>汕尾</t>
  </si>
  <si>
    <t>河源</t>
  </si>
  <si>
    <t>阳江</t>
  </si>
  <si>
    <t>清远</t>
  </si>
  <si>
    <t>潮州</t>
  </si>
  <si>
    <t>揭阳</t>
  </si>
  <si>
    <t>云浮</t>
  </si>
  <si>
    <t>单位：万元</t>
  </si>
  <si>
    <t>成品油消费税替代性返还基数</t>
  </si>
  <si>
    <t>其中：</t>
  </si>
  <si>
    <t>2015年省对地方增量（按照公式分配）</t>
  </si>
  <si>
    <t>替代原汽车养路费切块基数</t>
  </si>
  <si>
    <t>替代原手扶摩托车养路费、公路和水路运输管理费基数</t>
  </si>
  <si>
    <t>替代原汽车养路费切块支出增长性返还</t>
  </si>
  <si>
    <t>替代原手扶摩托车养路费、公路和水路运输管理费支出增长性返还</t>
  </si>
  <si>
    <t>新增肇庆成品油消费税替代手扶摩托车养路费返还资金</t>
  </si>
  <si>
    <t>合计</t>
  </si>
  <si>
    <t>广州</t>
  </si>
  <si>
    <t xml:space="preserve">                           </t>
  </si>
  <si>
    <t>顺德</t>
  </si>
  <si>
    <t>博罗</t>
  </si>
  <si>
    <t>封开</t>
  </si>
  <si>
    <t>怀集</t>
  </si>
  <si>
    <t>陆河</t>
  </si>
  <si>
    <t>紫金</t>
  </si>
  <si>
    <t>龙川</t>
  </si>
  <si>
    <t>阳春</t>
  </si>
  <si>
    <t>罗定</t>
  </si>
  <si>
    <t>2016年省对地方增量</t>
  </si>
  <si>
    <t>各市原始数据填入</t>
  </si>
  <si>
    <t>2016年省对地方成品油消费税增长性返还表</t>
  </si>
  <si>
    <t>德庆</t>
  </si>
  <si>
    <t>南澳</t>
  </si>
  <si>
    <t>南雄</t>
  </si>
  <si>
    <t>仁化</t>
  </si>
  <si>
    <t>乳源</t>
  </si>
  <si>
    <t>徐闻</t>
  </si>
  <si>
    <t>高州</t>
  </si>
  <si>
    <t>兴宁</t>
  </si>
  <si>
    <t>五华</t>
  </si>
  <si>
    <t>丰顺</t>
  </si>
  <si>
    <t>英德</t>
  </si>
  <si>
    <t>连山</t>
  </si>
  <si>
    <t>连南</t>
  </si>
  <si>
    <t>饶平</t>
  </si>
  <si>
    <t>普宁</t>
  </si>
  <si>
    <t>揭西</t>
  </si>
  <si>
    <t>新兴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</si>
</sst>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_ "/>
    <numFmt numFmtId="192" formatCode="0.0_);\(0.0\)"/>
    <numFmt numFmtId="193" formatCode="0.0_);[Red]\(0.0\)"/>
    <numFmt numFmtId="194" formatCode="0.00_ "/>
    <numFmt numFmtId="195" formatCode="0.0000_ "/>
    <numFmt numFmtId="196" formatCode="0.000_ "/>
    <numFmt numFmtId="197" formatCode="0.000000_);[Red]\(0.000000\)"/>
    <numFmt numFmtId="198" formatCode="0.00000_);[Red]\(0.00000\)"/>
    <numFmt numFmtId="199" formatCode="0.00_);[Red]\(0.00\)"/>
    <numFmt numFmtId="200" formatCode="0.0000_);[Red]\(0.00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1" fillId="0" borderId="0" xfId="40" applyFont="1" applyFill="1">
      <alignment vertical="center"/>
      <protection/>
    </xf>
    <xf numFmtId="0" fontId="0" fillId="0" borderId="0" xfId="40" applyFont="1" applyFill="1">
      <alignment vertical="center"/>
      <protection/>
    </xf>
    <xf numFmtId="0" fontId="22" fillId="0" borderId="0" xfId="40" applyFont="1" applyFill="1">
      <alignment vertical="center"/>
      <protection/>
    </xf>
    <xf numFmtId="0" fontId="23" fillId="0" borderId="0" xfId="40" applyFont="1" applyFill="1" applyAlignment="1">
      <alignment horizontal="left" vertical="center" wrapText="1"/>
      <protection/>
    </xf>
    <xf numFmtId="0" fontId="23" fillId="0" borderId="0" xfId="40" applyFont="1" applyFill="1" applyAlignment="1">
      <alignment horizontal="right" vertical="center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184" fontId="23" fillId="0" borderId="11" xfId="40" applyNumberFormat="1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right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184" fontId="14" fillId="0" borderId="11" xfId="40" applyNumberFormat="1" applyFont="1" applyFill="1" applyBorder="1" applyAlignment="1">
      <alignment horizontal="center" vertical="center" wrapText="1"/>
      <protection/>
    </xf>
    <xf numFmtId="0" fontId="25" fillId="0" borderId="11" xfId="40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5" fillId="0" borderId="0" xfId="40" applyFont="1" applyFill="1">
      <alignment vertical="center"/>
      <protection/>
    </xf>
    <xf numFmtId="0" fontId="25" fillId="0" borderId="12" xfId="40" applyNumberFormat="1" applyFont="1" applyFill="1" applyBorder="1" applyAlignment="1">
      <alignment horizontal="center" vertical="center" wrapText="1"/>
      <protection/>
    </xf>
    <xf numFmtId="184" fontId="0" fillId="0" borderId="11" xfId="40" applyNumberFormat="1" applyFont="1" applyFill="1" applyBorder="1" applyAlignment="1">
      <alignment horizontal="center" vertical="center"/>
      <protection/>
    </xf>
    <xf numFmtId="0" fontId="0" fillId="0" borderId="12" xfId="40" applyNumberFormat="1" applyFont="1" applyFill="1" applyBorder="1" applyAlignment="1">
      <alignment horizontal="center" vertical="center" wrapText="1"/>
      <protection/>
    </xf>
    <xf numFmtId="0" fontId="0" fillId="0" borderId="11" xfId="40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40" applyFont="1" applyFill="1" applyBorder="1" applyAlignment="1">
      <alignment horizontal="center" vertical="center"/>
      <protection/>
    </xf>
    <xf numFmtId="184" fontId="0" fillId="0" borderId="0" xfId="0" applyNumberFormat="1" applyAlignment="1">
      <alignment/>
    </xf>
    <xf numFmtId="0" fontId="14" fillId="0" borderId="0" xfId="40" applyFont="1" applyFill="1" applyAlignment="1">
      <alignment horizontal="left" vertical="center" wrapText="1"/>
      <protection/>
    </xf>
    <xf numFmtId="184" fontId="25" fillId="0" borderId="11" xfId="40" applyNumberFormat="1" applyFont="1" applyFill="1" applyBorder="1" applyAlignment="1">
      <alignment horizontal="center" vertical="center"/>
      <protection/>
    </xf>
    <xf numFmtId="0" fontId="14" fillId="0" borderId="13" xfId="40" applyFont="1" applyFill="1" applyBorder="1" applyAlignment="1">
      <alignment horizontal="center" vertical="center" wrapText="1"/>
      <protection/>
    </xf>
    <xf numFmtId="0" fontId="14" fillId="0" borderId="14" xfId="40" applyFont="1" applyFill="1" applyBorder="1" applyAlignment="1">
      <alignment horizontal="center" vertical="center" wrapText="1"/>
      <protection/>
    </xf>
    <xf numFmtId="0" fontId="14" fillId="0" borderId="15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23" fillId="0" borderId="11" xfId="40" applyFont="1" applyFill="1" applyBorder="1" applyAlignment="1">
      <alignment horizontal="center" vertical="center" wrapText="1"/>
      <protection/>
    </xf>
    <xf numFmtId="0" fontId="27" fillId="0" borderId="0" xfId="40" applyFont="1" applyFill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各市成品油消费税增长性返还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Zeros="0" tabSelected="1" zoomScaleSheetLayoutView="100" workbookViewId="0" topLeftCell="A1">
      <selection activeCell="V11" sqref="V11"/>
    </sheetView>
  </sheetViews>
  <sheetFormatPr defaultColWidth="9.00390625" defaultRowHeight="14.25"/>
  <cols>
    <col min="1" max="1" width="10.75390625" style="2" customWidth="1"/>
    <col min="2" max="2" width="12.00390625" style="2" hidden="1" customWidth="1"/>
    <col min="3" max="3" width="12.375" style="2" hidden="1" customWidth="1"/>
    <col min="4" max="4" width="11.875" style="2" hidden="1" customWidth="1"/>
    <col min="5" max="5" width="13.625" style="2" hidden="1" customWidth="1"/>
    <col min="6" max="6" width="8.75390625" style="14" hidden="1" customWidth="1"/>
    <col min="7" max="7" width="10.75390625" style="1" hidden="1" customWidth="1"/>
    <col min="8" max="8" width="13.00390625" style="3" customWidth="1"/>
    <col min="9" max="9" width="14.125" style="2" customWidth="1"/>
    <col min="10" max="10" width="19.50390625" style="2" customWidth="1"/>
    <col min="11" max="11" width="14.625" style="2" customWidth="1"/>
    <col min="12" max="12" width="12.375" style="2" customWidth="1"/>
    <col min="13" max="13" width="6.00390625" style="2" customWidth="1"/>
    <col min="14" max="18" width="9.00390625" style="2" hidden="1" customWidth="1"/>
    <col min="19" max="16384" width="9.00390625" style="2" customWidth="1"/>
  </cols>
  <sheetData>
    <row r="1" spans="1:12" ht="37.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3.5" customHeight="1">
      <c r="A2" s="4"/>
      <c r="B2" s="4"/>
      <c r="C2" s="4"/>
      <c r="D2" s="4"/>
      <c r="E2" s="4"/>
      <c r="F2" s="22"/>
      <c r="G2" s="2"/>
      <c r="H2" s="2"/>
      <c r="L2" s="5" t="s">
        <v>21</v>
      </c>
    </row>
    <row r="3" spans="1:12" ht="18" customHeight="1">
      <c r="A3" s="31"/>
      <c r="B3" s="29" t="s">
        <v>22</v>
      </c>
      <c r="C3" s="7"/>
      <c r="D3" s="7" t="s">
        <v>23</v>
      </c>
      <c r="E3" s="7"/>
      <c r="F3" s="24" t="s">
        <v>43</v>
      </c>
      <c r="G3" s="29" t="s">
        <v>24</v>
      </c>
      <c r="H3" s="29" t="s">
        <v>42</v>
      </c>
      <c r="I3" s="27" t="s">
        <v>23</v>
      </c>
      <c r="J3" s="27"/>
      <c r="K3" s="27"/>
      <c r="L3" s="28" t="s">
        <v>0</v>
      </c>
    </row>
    <row r="4" spans="1:12" ht="22.5" customHeight="1">
      <c r="A4" s="31"/>
      <c r="B4" s="29"/>
      <c r="C4" s="7"/>
      <c r="D4" s="32" t="s">
        <v>25</v>
      </c>
      <c r="E4" s="32" t="s">
        <v>26</v>
      </c>
      <c r="F4" s="25"/>
      <c r="G4" s="29"/>
      <c r="H4" s="29"/>
      <c r="I4" s="27" t="s">
        <v>27</v>
      </c>
      <c r="J4" s="27" t="s">
        <v>28</v>
      </c>
      <c r="K4" s="32" t="s">
        <v>29</v>
      </c>
      <c r="L4" s="28"/>
    </row>
    <row r="5" spans="1:12" ht="35.25" customHeight="1">
      <c r="A5" s="31"/>
      <c r="B5" s="29"/>
      <c r="C5" s="7"/>
      <c r="D5" s="32"/>
      <c r="E5" s="32"/>
      <c r="F5" s="26"/>
      <c r="G5" s="29"/>
      <c r="H5" s="29"/>
      <c r="I5" s="27"/>
      <c r="J5" s="27"/>
      <c r="K5" s="32"/>
      <c r="L5" s="28"/>
    </row>
    <row r="6" spans="1:12" ht="19.5" customHeight="1">
      <c r="A6" s="6" t="s">
        <v>30</v>
      </c>
      <c r="B6" s="16">
        <f>SUM(B7:B53)</f>
        <v>557261</v>
      </c>
      <c r="C6" s="16">
        <f aca="true" t="shared" si="0" ref="C6:C53">D6+E6</f>
        <v>557261</v>
      </c>
      <c r="D6" s="16">
        <f aca="true" t="shared" si="1" ref="D6:K6">SUM(D7:D53)</f>
        <v>370175</v>
      </c>
      <c r="E6" s="16">
        <f t="shared" si="1"/>
        <v>187086</v>
      </c>
      <c r="F6" s="23">
        <f t="shared" si="1"/>
        <v>87256</v>
      </c>
      <c r="G6" s="16">
        <f t="shared" si="1"/>
        <v>87257</v>
      </c>
      <c r="H6" s="16">
        <f t="shared" si="1"/>
        <v>90000</v>
      </c>
      <c r="I6" s="16">
        <f t="shared" si="1"/>
        <v>57614</v>
      </c>
      <c r="J6" s="16">
        <f t="shared" si="1"/>
        <v>29742</v>
      </c>
      <c r="K6" s="16">
        <f t="shared" si="1"/>
        <v>2644</v>
      </c>
      <c r="L6" s="17"/>
    </row>
    <row r="7" spans="1:18" ht="19.5" customHeight="1">
      <c r="A7" s="6" t="s">
        <v>31</v>
      </c>
      <c r="B7" s="8">
        <v>79532</v>
      </c>
      <c r="C7" s="16">
        <f t="shared" si="0"/>
        <v>79532</v>
      </c>
      <c r="D7" s="8">
        <v>57550</v>
      </c>
      <c r="E7" s="8">
        <v>21982</v>
      </c>
      <c r="F7" s="11">
        <v>5450</v>
      </c>
      <c r="G7" s="16">
        <f>F7</f>
        <v>5450</v>
      </c>
      <c r="H7" s="16">
        <f aca="true" t="shared" si="2" ref="H7:H53">I7+J7+K7</f>
        <v>5450</v>
      </c>
      <c r="I7" s="16">
        <f>G7*D7/B7</f>
        <v>3944</v>
      </c>
      <c r="J7" s="16">
        <f aca="true" t="shared" si="3" ref="J7:J21">G7*E7/B7</f>
        <v>1506</v>
      </c>
      <c r="K7" s="18"/>
      <c r="L7" s="17" t="s">
        <v>32</v>
      </c>
      <c r="N7" s="2">
        <v>5457</v>
      </c>
      <c r="P7" s="2">
        <v>5457</v>
      </c>
      <c r="R7" s="21">
        <v>5450</v>
      </c>
    </row>
    <row r="8" spans="1:18" ht="19.5" customHeight="1">
      <c r="A8" s="6" t="s">
        <v>1</v>
      </c>
      <c r="B8" s="8">
        <v>63206</v>
      </c>
      <c r="C8" s="16">
        <f t="shared" si="0"/>
        <v>63206</v>
      </c>
      <c r="D8" s="8">
        <v>51330</v>
      </c>
      <c r="E8" s="8">
        <v>11876</v>
      </c>
      <c r="F8" s="11">
        <v>4295</v>
      </c>
      <c r="G8" s="16">
        <f>F8</f>
        <v>4295</v>
      </c>
      <c r="H8" s="16">
        <f t="shared" si="2"/>
        <v>4295</v>
      </c>
      <c r="I8" s="16">
        <f aca="true" t="shared" si="4" ref="I8:I21">G8*D8/B8</f>
        <v>3488</v>
      </c>
      <c r="J8" s="16">
        <f t="shared" si="3"/>
        <v>807</v>
      </c>
      <c r="K8" s="18"/>
      <c r="L8" s="17"/>
      <c r="N8" s="2">
        <v>4300</v>
      </c>
      <c r="P8" s="2">
        <v>4300</v>
      </c>
      <c r="R8" s="21">
        <v>4295</v>
      </c>
    </row>
    <row r="9" spans="1:18" ht="19.5" customHeight="1">
      <c r="A9" s="6" t="s">
        <v>2</v>
      </c>
      <c r="B9" s="8">
        <v>9910</v>
      </c>
      <c r="C9" s="16">
        <f t="shared" si="0"/>
        <v>9910</v>
      </c>
      <c r="D9" s="8">
        <v>7638</v>
      </c>
      <c r="E9" s="8">
        <v>2272</v>
      </c>
      <c r="F9" s="11">
        <v>1392</v>
      </c>
      <c r="G9" s="16">
        <f>F9</f>
        <v>1392</v>
      </c>
      <c r="H9" s="16">
        <f t="shared" si="2"/>
        <v>1392</v>
      </c>
      <c r="I9" s="16">
        <f t="shared" si="4"/>
        <v>1073</v>
      </c>
      <c r="J9" s="16">
        <f t="shared" si="3"/>
        <v>319</v>
      </c>
      <c r="K9" s="18"/>
      <c r="L9" s="17"/>
      <c r="N9" s="2">
        <v>1393</v>
      </c>
      <c r="P9" s="2">
        <v>1393</v>
      </c>
      <c r="R9" s="21">
        <v>1392</v>
      </c>
    </row>
    <row r="10" spans="1:18" ht="19.5" customHeight="1">
      <c r="A10" s="6" t="s">
        <v>3</v>
      </c>
      <c r="B10" s="8">
        <v>51569</v>
      </c>
      <c r="C10" s="16">
        <f t="shared" si="0"/>
        <v>51569</v>
      </c>
      <c r="D10" s="8">
        <v>32435</v>
      </c>
      <c r="E10" s="8">
        <v>19134</v>
      </c>
      <c r="F10" s="11">
        <v>3976</v>
      </c>
      <c r="G10" s="16">
        <f>F10*B10/(B10+B11)</f>
        <v>3489</v>
      </c>
      <c r="H10" s="16">
        <f t="shared" si="2"/>
        <v>3489</v>
      </c>
      <c r="I10" s="16">
        <f t="shared" si="4"/>
        <v>2194</v>
      </c>
      <c r="J10" s="16">
        <f t="shared" si="3"/>
        <v>1295</v>
      </c>
      <c r="K10" s="18"/>
      <c r="L10" s="17"/>
      <c r="N10" s="2">
        <v>3494</v>
      </c>
      <c r="P10" s="2">
        <v>3494</v>
      </c>
      <c r="R10" s="21">
        <v>3976</v>
      </c>
    </row>
    <row r="11" spans="1:18" ht="19.5" customHeight="1">
      <c r="A11" s="9" t="s">
        <v>33</v>
      </c>
      <c r="B11" s="8">
        <v>7194</v>
      </c>
      <c r="C11" s="16">
        <f t="shared" si="0"/>
        <v>7194</v>
      </c>
      <c r="D11" s="8"/>
      <c r="E11" s="8">
        <v>7194</v>
      </c>
      <c r="F11" s="11"/>
      <c r="G11" s="16">
        <f>F10*B11/(B11+B10)</f>
        <v>487</v>
      </c>
      <c r="H11" s="16">
        <f t="shared" si="2"/>
        <v>487</v>
      </c>
      <c r="I11" s="16">
        <f t="shared" si="4"/>
        <v>0</v>
      </c>
      <c r="J11" s="16">
        <f t="shared" si="3"/>
        <v>487</v>
      </c>
      <c r="K11" s="18"/>
      <c r="L11" s="17"/>
      <c r="N11" s="2">
        <v>487</v>
      </c>
      <c r="P11" s="2">
        <v>487</v>
      </c>
      <c r="R11" s="21">
        <v>2638</v>
      </c>
    </row>
    <row r="12" spans="1:18" ht="19.5" customHeight="1">
      <c r="A12" s="6" t="s">
        <v>4</v>
      </c>
      <c r="B12" s="8">
        <v>31889</v>
      </c>
      <c r="C12" s="16">
        <f t="shared" si="0"/>
        <v>31889</v>
      </c>
      <c r="D12" s="8">
        <v>22211</v>
      </c>
      <c r="E12" s="8">
        <v>9678</v>
      </c>
      <c r="F12" s="21">
        <v>2638</v>
      </c>
      <c r="G12" s="16">
        <f>F12</f>
        <v>2638</v>
      </c>
      <c r="H12" s="16">
        <f t="shared" si="2"/>
        <v>2638</v>
      </c>
      <c r="I12" s="16">
        <f t="shared" si="4"/>
        <v>1837</v>
      </c>
      <c r="J12" s="16">
        <f t="shared" si="3"/>
        <v>801</v>
      </c>
      <c r="K12" s="18"/>
      <c r="L12" s="17"/>
      <c r="N12" s="2">
        <v>2641</v>
      </c>
      <c r="P12" s="2">
        <v>2641</v>
      </c>
      <c r="R12" s="21">
        <v>1908</v>
      </c>
    </row>
    <row r="13" spans="1:18" ht="19.5" customHeight="1">
      <c r="A13" s="6" t="s">
        <v>5</v>
      </c>
      <c r="B13" s="8">
        <v>19619</v>
      </c>
      <c r="C13" s="16">
        <f t="shared" si="0"/>
        <v>19619</v>
      </c>
      <c r="D13" s="8">
        <v>10576</v>
      </c>
      <c r="E13" s="8">
        <v>9043</v>
      </c>
      <c r="F13" s="21">
        <v>1908</v>
      </c>
      <c r="G13" s="16">
        <f>F13</f>
        <v>1908</v>
      </c>
      <c r="H13" s="16">
        <f t="shared" si="2"/>
        <v>1908</v>
      </c>
      <c r="I13" s="16">
        <f t="shared" si="4"/>
        <v>1029</v>
      </c>
      <c r="J13" s="16">
        <f t="shared" si="3"/>
        <v>879</v>
      </c>
      <c r="K13" s="18"/>
      <c r="L13" s="17"/>
      <c r="N13" s="2">
        <v>1910</v>
      </c>
      <c r="P13" s="2">
        <v>1910</v>
      </c>
      <c r="R13" s="21">
        <v>3783</v>
      </c>
    </row>
    <row r="14" spans="1:18" ht="27.75" customHeight="1">
      <c r="A14" s="6" t="s">
        <v>6</v>
      </c>
      <c r="B14" s="8">
        <v>25584</v>
      </c>
      <c r="C14" s="16">
        <f t="shared" si="0"/>
        <v>25584</v>
      </c>
      <c r="D14" s="8">
        <v>17600</v>
      </c>
      <c r="E14" s="8">
        <v>7984</v>
      </c>
      <c r="F14" s="21">
        <v>3783</v>
      </c>
      <c r="G14" s="16">
        <f>F14*B14/(B14+B15)</f>
        <v>3623</v>
      </c>
      <c r="H14" s="16">
        <f t="shared" si="2"/>
        <v>3623</v>
      </c>
      <c r="I14" s="16">
        <f t="shared" si="4"/>
        <v>2492</v>
      </c>
      <c r="J14" s="16">
        <f t="shared" si="3"/>
        <v>1131</v>
      </c>
      <c r="K14" s="19"/>
      <c r="L14" s="10"/>
      <c r="N14" s="2">
        <v>3627</v>
      </c>
      <c r="P14" s="2">
        <v>3627</v>
      </c>
      <c r="R14" s="21">
        <v>4639</v>
      </c>
    </row>
    <row r="15" spans="1:18" ht="30" customHeight="1">
      <c r="A15" s="9" t="s">
        <v>34</v>
      </c>
      <c r="B15" s="8">
        <v>1127</v>
      </c>
      <c r="C15" s="16">
        <f t="shared" si="0"/>
        <v>1127</v>
      </c>
      <c r="D15" s="8"/>
      <c r="E15" s="8">
        <v>1127</v>
      </c>
      <c r="F15" s="11"/>
      <c r="G15" s="16">
        <f>F14*B15/(B15+B14)</f>
        <v>160</v>
      </c>
      <c r="H15" s="16">
        <f t="shared" si="2"/>
        <v>160</v>
      </c>
      <c r="I15" s="16">
        <f t="shared" si="4"/>
        <v>0</v>
      </c>
      <c r="J15" s="16">
        <f>G15*E15/B15</f>
        <v>160</v>
      </c>
      <c r="K15" s="19"/>
      <c r="L15" s="10"/>
      <c r="N15" s="2">
        <v>160</v>
      </c>
      <c r="P15" s="2">
        <v>160</v>
      </c>
      <c r="R15" s="21">
        <v>5394</v>
      </c>
    </row>
    <row r="16" spans="1:18" ht="40.5" customHeight="1">
      <c r="A16" s="6" t="s">
        <v>7</v>
      </c>
      <c r="B16" s="8">
        <v>17525</v>
      </c>
      <c r="C16" s="16">
        <f t="shared" si="0"/>
        <v>17525</v>
      </c>
      <c r="D16" s="8">
        <v>11747</v>
      </c>
      <c r="E16" s="8">
        <v>5778</v>
      </c>
      <c r="F16" s="21">
        <v>4639</v>
      </c>
      <c r="G16" s="16">
        <f>F16*B16/(B16+B17+B18+B19)</f>
        <v>3655</v>
      </c>
      <c r="H16" s="16">
        <f t="shared" si="2"/>
        <v>6299</v>
      </c>
      <c r="I16" s="16">
        <f t="shared" si="4"/>
        <v>2450</v>
      </c>
      <c r="J16" s="16">
        <f t="shared" si="3"/>
        <v>1205</v>
      </c>
      <c r="K16" s="18">
        <v>2644</v>
      </c>
      <c r="L16" s="10"/>
      <c r="N16" s="2">
        <v>6304</v>
      </c>
      <c r="P16" s="2">
        <v>6304</v>
      </c>
      <c r="R16" s="21">
        <v>3578</v>
      </c>
    </row>
    <row r="17" spans="1:18" ht="19.5" customHeight="1">
      <c r="A17" s="9" t="s">
        <v>35</v>
      </c>
      <c r="B17" s="8">
        <v>1708</v>
      </c>
      <c r="C17" s="16">
        <f t="shared" si="0"/>
        <v>1708</v>
      </c>
      <c r="D17" s="8">
        <v>980</v>
      </c>
      <c r="E17" s="8">
        <v>728</v>
      </c>
      <c r="F17" s="11"/>
      <c r="G17" s="16">
        <f>F16*B17/(B17+B18+B16+B19)</f>
        <v>356</v>
      </c>
      <c r="H17" s="16">
        <f t="shared" si="2"/>
        <v>356</v>
      </c>
      <c r="I17" s="16">
        <f t="shared" si="4"/>
        <v>204</v>
      </c>
      <c r="J17" s="16">
        <f t="shared" si="3"/>
        <v>152</v>
      </c>
      <c r="K17" s="18"/>
      <c r="L17" s="10"/>
      <c r="N17" s="2">
        <v>357</v>
      </c>
      <c r="P17" s="2">
        <v>357</v>
      </c>
      <c r="R17" s="21">
        <v>4684</v>
      </c>
    </row>
    <row r="18" spans="1:18" ht="19.5" customHeight="1">
      <c r="A18" s="9" t="s">
        <v>36</v>
      </c>
      <c r="B18" s="8">
        <v>2420</v>
      </c>
      <c r="C18" s="16">
        <f t="shared" si="0"/>
        <v>2420</v>
      </c>
      <c r="D18" s="8">
        <v>1075</v>
      </c>
      <c r="E18" s="8">
        <v>1345</v>
      </c>
      <c r="F18" s="11"/>
      <c r="G18" s="16">
        <f>F16*B18/(B16+B17+B18+B19)</f>
        <v>505</v>
      </c>
      <c r="H18" s="16">
        <f t="shared" si="2"/>
        <v>505</v>
      </c>
      <c r="I18" s="16">
        <f t="shared" si="4"/>
        <v>224</v>
      </c>
      <c r="J18" s="16">
        <f t="shared" si="3"/>
        <v>281</v>
      </c>
      <c r="K18" s="18"/>
      <c r="L18" s="10"/>
      <c r="N18" s="2">
        <v>505</v>
      </c>
      <c r="P18" s="2">
        <v>505</v>
      </c>
      <c r="R18" s="21">
        <v>5429</v>
      </c>
    </row>
    <row r="19" spans="1:18" s="14" customFormat="1" ht="19.5" customHeight="1">
      <c r="A19" s="9" t="s">
        <v>45</v>
      </c>
      <c r="B19" s="11">
        <v>591</v>
      </c>
      <c r="C19" s="16">
        <f t="shared" si="0"/>
        <v>591</v>
      </c>
      <c r="D19" s="11"/>
      <c r="E19" s="11">
        <v>591</v>
      </c>
      <c r="F19" s="11"/>
      <c r="G19" s="16">
        <f>F16*B19/(B17+B18+B19+B16)</f>
        <v>123</v>
      </c>
      <c r="H19" s="16">
        <f t="shared" si="2"/>
        <v>123</v>
      </c>
      <c r="I19" s="16">
        <f t="shared" si="4"/>
        <v>0</v>
      </c>
      <c r="J19" s="16">
        <f t="shared" si="3"/>
        <v>123</v>
      </c>
      <c r="K19" s="12"/>
      <c r="L19" s="13"/>
      <c r="N19" s="14">
        <v>123</v>
      </c>
      <c r="P19" s="14">
        <v>123</v>
      </c>
      <c r="R19" s="21">
        <v>5454</v>
      </c>
    </row>
    <row r="20" spans="1:18" ht="19.5" customHeight="1">
      <c r="A20" s="6" t="s">
        <v>8</v>
      </c>
      <c r="B20" s="8">
        <v>42458</v>
      </c>
      <c r="C20" s="16">
        <f t="shared" si="0"/>
        <v>42458</v>
      </c>
      <c r="D20" s="8">
        <v>24502</v>
      </c>
      <c r="E20" s="8">
        <v>17956</v>
      </c>
      <c r="F20" s="21">
        <v>5394</v>
      </c>
      <c r="G20" s="16">
        <f>F20</f>
        <v>5394</v>
      </c>
      <c r="H20" s="16">
        <f t="shared" si="2"/>
        <v>5394</v>
      </c>
      <c r="I20" s="16">
        <f t="shared" si="4"/>
        <v>3113</v>
      </c>
      <c r="J20" s="16">
        <f t="shared" si="3"/>
        <v>2281</v>
      </c>
      <c r="K20" s="18"/>
      <c r="L20" s="10"/>
      <c r="N20" s="2">
        <v>5400</v>
      </c>
      <c r="P20" s="2">
        <v>5400</v>
      </c>
      <c r="R20" s="21">
        <v>5694</v>
      </c>
    </row>
    <row r="21" spans="1:18" ht="19.5" customHeight="1">
      <c r="A21" s="6" t="s">
        <v>9</v>
      </c>
      <c r="B21" s="8">
        <v>14486</v>
      </c>
      <c r="C21" s="16">
        <f t="shared" si="0"/>
        <v>14486</v>
      </c>
      <c r="D21" s="8">
        <v>8662</v>
      </c>
      <c r="E21" s="8">
        <v>5824</v>
      </c>
      <c r="F21" s="21">
        <v>3578</v>
      </c>
      <c r="G21" s="16">
        <f>F21</f>
        <v>3578</v>
      </c>
      <c r="H21" s="16">
        <f t="shared" si="2"/>
        <v>3578</v>
      </c>
      <c r="I21" s="16">
        <f t="shared" si="4"/>
        <v>2139</v>
      </c>
      <c r="J21" s="16">
        <f t="shared" si="3"/>
        <v>1439</v>
      </c>
      <c r="K21" s="18"/>
      <c r="L21" s="10"/>
      <c r="N21" s="2">
        <v>3582</v>
      </c>
      <c r="P21" s="2">
        <v>3582</v>
      </c>
      <c r="R21" s="21">
        <v>3706</v>
      </c>
    </row>
    <row r="22" spans="1:18" ht="19.5" customHeight="1">
      <c r="A22" s="9" t="s">
        <v>46</v>
      </c>
      <c r="B22" s="8"/>
      <c r="C22" s="16">
        <f t="shared" si="0"/>
        <v>0</v>
      </c>
      <c r="D22" s="8"/>
      <c r="E22" s="8"/>
      <c r="F22" s="11"/>
      <c r="G22" s="16"/>
      <c r="H22" s="16">
        <f t="shared" si="2"/>
        <v>0</v>
      </c>
      <c r="I22" s="16"/>
      <c r="J22" s="16"/>
      <c r="K22" s="18"/>
      <c r="L22" s="10"/>
      <c r="N22" s="2">
        <v>0</v>
      </c>
      <c r="P22" s="2">
        <v>0</v>
      </c>
      <c r="R22" s="21">
        <v>4840</v>
      </c>
    </row>
    <row r="23" spans="1:18" ht="19.5" customHeight="1">
      <c r="A23" s="6" t="s">
        <v>10</v>
      </c>
      <c r="B23" s="8">
        <v>18958</v>
      </c>
      <c r="C23" s="16">
        <f t="shared" si="0"/>
        <v>18958</v>
      </c>
      <c r="D23" s="8">
        <v>15638</v>
      </c>
      <c r="E23" s="8">
        <v>3320</v>
      </c>
      <c r="F23" s="21">
        <v>4684</v>
      </c>
      <c r="G23" s="16">
        <f>F23*B23/(B23+B24+B25+B26)</f>
        <v>4605</v>
      </c>
      <c r="H23" s="16">
        <f t="shared" si="2"/>
        <v>4605</v>
      </c>
      <c r="I23" s="16">
        <f aca="true" t="shared" si="5" ref="I23:I29">G23*D23/B23</f>
        <v>3799</v>
      </c>
      <c r="J23" s="16">
        <f aca="true" t="shared" si="6" ref="J23:J29">G23*E23/B23</f>
        <v>806</v>
      </c>
      <c r="K23" s="18"/>
      <c r="L23" s="10"/>
      <c r="N23" s="2">
        <v>4648</v>
      </c>
      <c r="P23" s="2">
        <v>4611</v>
      </c>
      <c r="R23" s="21">
        <v>3488</v>
      </c>
    </row>
    <row r="24" spans="1:18" ht="19.5" customHeight="1">
      <c r="A24" s="9" t="s">
        <v>47</v>
      </c>
      <c r="B24" s="8">
        <v>24</v>
      </c>
      <c r="C24" s="16">
        <f t="shared" si="0"/>
        <v>24</v>
      </c>
      <c r="D24" s="8"/>
      <c r="E24" s="8">
        <v>24</v>
      </c>
      <c r="F24" s="11"/>
      <c r="G24" s="16">
        <f>F23*B24/(B24+B25+B23+B26)</f>
        <v>6</v>
      </c>
      <c r="H24" s="16">
        <f t="shared" si="2"/>
        <v>6</v>
      </c>
      <c r="I24" s="16">
        <f t="shared" si="5"/>
        <v>0</v>
      </c>
      <c r="J24" s="16">
        <f t="shared" si="6"/>
        <v>6</v>
      </c>
      <c r="K24" s="18"/>
      <c r="L24" s="10"/>
      <c r="N24" s="2">
        <v>6</v>
      </c>
      <c r="P24" s="2">
        <v>6</v>
      </c>
      <c r="R24" s="21">
        <v>5696</v>
      </c>
    </row>
    <row r="25" spans="1:18" ht="19.5" customHeight="1">
      <c r="A25" s="9" t="s">
        <v>48</v>
      </c>
      <c r="B25" s="8">
        <v>146</v>
      </c>
      <c r="C25" s="16">
        <f t="shared" si="0"/>
        <v>146</v>
      </c>
      <c r="D25" s="8"/>
      <c r="E25" s="8">
        <v>146</v>
      </c>
      <c r="F25" s="11"/>
      <c r="G25" s="16">
        <f>F23*B25/(B24+B25+B23+B26)</f>
        <v>35</v>
      </c>
      <c r="H25" s="16">
        <f t="shared" si="2"/>
        <v>35</v>
      </c>
      <c r="I25" s="16">
        <f t="shared" si="5"/>
        <v>0</v>
      </c>
      <c r="J25" s="16">
        <f t="shared" si="6"/>
        <v>35</v>
      </c>
      <c r="K25" s="18"/>
      <c r="L25" s="10"/>
      <c r="N25" s="2">
        <v>36</v>
      </c>
      <c r="P25" s="2">
        <v>36</v>
      </c>
      <c r="R25" s="21">
        <v>3374</v>
      </c>
    </row>
    <row r="26" spans="1:18" s="14" customFormat="1" ht="19.5" customHeight="1">
      <c r="A26" s="9" t="s">
        <v>49</v>
      </c>
      <c r="B26" s="11">
        <v>156</v>
      </c>
      <c r="C26" s="16">
        <f t="shared" si="0"/>
        <v>156</v>
      </c>
      <c r="D26" s="11"/>
      <c r="E26" s="11">
        <v>156</v>
      </c>
      <c r="F26" s="11"/>
      <c r="G26" s="16">
        <f>F23*B26/(B25+B26+B24+B23)</f>
        <v>38</v>
      </c>
      <c r="H26" s="16">
        <f t="shared" si="2"/>
        <v>38</v>
      </c>
      <c r="I26" s="16">
        <f t="shared" si="5"/>
        <v>0</v>
      </c>
      <c r="J26" s="16">
        <f t="shared" si="6"/>
        <v>38</v>
      </c>
      <c r="K26" s="12"/>
      <c r="L26" s="13"/>
      <c r="P26" s="14">
        <v>38</v>
      </c>
      <c r="R26" s="21">
        <v>3946</v>
      </c>
    </row>
    <row r="27" spans="1:18" ht="19.5" customHeight="1">
      <c r="A27" s="6" t="s">
        <v>11</v>
      </c>
      <c r="B27" s="8">
        <v>20873</v>
      </c>
      <c r="C27" s="16">
        <f t="shared" si="0"/>
        <v>20873</v>
      </c>
      <c r="D27" s="8">
        <v>12951</v>
      </c>
      <c r="E27" s="8">
        <v>7922</v>
      </c>
      <c r="F27" s="21">
        <v>5429</v>
      </c>
      <c r="G27" s="16">
        <f>F27*B27/(B27+B28)</f>
        <v>4983</v>
      </c>
      <c r="H27" s="16">
        <f t="shared" si="2"/>
        <v>4983</v>
      </c>
      <c r="I27" s="16">
        <f t="shared" si="5"/>
        <v>3092</v>
      </c>
      <c r="J27" s="16">
        <f t="shared" si="6"/>
        <v>1891</v>
      </c>
      <c r="K27" s="18"/>
      <c r="L27" s="17"/>
      <c r="N27" s="2">
        <v>4990</v>
      </c>
      <c r="P27" s="2">
        <v>4990</v>
      </c>
      <c r="R27" s="21">
        <v>3892</v>
      </c>
    </row>
    <row r="28" spans="1:16" ht="19.5" customHeight="1">
      <c r="A28" s="9" t="s">
        <v>50</v>
      </c>
      <c r="B28" s="8">
        <v>1867</v>
      </c>
      <c r="C28" s="16">
        <f t="shared" si="0"/>
        <v>1867</v>
      </c>
      <c r="D28" s="8">
        <v>1116</v>
      </c>
      <c r="E28" s="8">
        <v>751</v>
      </c>
      <c r="F28" s="11"/>
      <c r="G28" s="16">
        <f>F27*B28/(B28+B27)</f>
        <v>446</v>
      </c>
      <c r="H28" s="16">
        <f t="shared" si="2"/>
        <v>446</v>
      </c>
      <c r="I28" s="16">
        <f t="shared" si="5"/>
        <v>267</v>
      </c>
      <c r="J28" s="16">
        <f t="shared" si="6"/>
        <v>179</v>
      </c>
      <c r="K28" s="18"/>
      <c r="L28" s="17"/>
      <c r="N28" s="2">
        <v>446</v>
      </c>
      <c r="P28" s="2">
        <v>446</v>
      </c>
    </row>
    <row r="29" spans="1:16" ht="19.5" customHeight="1">
      <c r="A29" s="6" t="s">
        <v>12</v>
      </c>
      <c r="B29" s="8">
        <v>24755</v>
      </c>
      <c r="C29" s="16">
        <f t="shared" si="0"/>
        <v>24755</v>
      </c>
      <c r="D29" s="8">
        <v>14234</v>
      </c>
      <c r="E29" s="8">
        <v>10521</v>
      </c>
      <c r="F29" s="21">
        <v>5454</v>
      </c>
      <c r="G29" s="16">
        <f>F29*B29/(B29+B30)</f>
        <v>5454</v>
      </c>
      <c r="H29" s="16">
        <f t="shared" si="2"/>
        <v>5454</v>
      </c>
      <c r="I29" s="16">
        <f t="shared" si="5"/>
        <v>3136</v>
      </c>
      <c r="J29" s="16">
        <f t="shared" si="6"/>
        <v>2318</v>
      </c>
      <c r="K29" s="20"/>
      <c r="L29" s="17"/>
      <c r="N29" s="2">
        <v>5460</v>
      </c>
      <c r="P29" s="2">
        <v>5460</v>
      </c>
    </row>
    <row r="30" spans="1:16" ht="19.5" customHeight="1">
      <c r="A30" s="9" t="s">
        <v>51</v>
      </c>
      <c r="B30" s="8"/>
      <c r="C30" s="16">
        <f t="shared" si="0"/>
        <v>0</v>
      </c>
      <c r="D30" s="8"/>
      <c r="E30" s="8"/>
      <c r="F30" s="11"/>
      <c r="G30" s="16">
        <f>F29*B30/(B30+B29)</f>
        <v>0</v>
      </c>
      <c r="H30" s="16">
        <f t="shared" si="2"/>
        <v>0</v>
      </c>
      <c r="I30" s="16"/>
      <c r="J30" s="16"/>
      <c r="K30" s="20"/>
      <c r="L30" s="17"/>
      <c r="N30" s="2">
        <v>0</v>
      </c>
      <c r="P30" s="2">
        <v>0</v>
      </c>
    </row>
    <row r="31" spans="1:16" ht="20.25" customHeight="1">
      <c r="A31" s="6" t="s">
        <v>13</v>
      </c>
      <c r="B31" s="8">
        <v>10940</v>
      </c>
      <c r="C31" s="16">
        <f t="shared" si="0"/>
        <v>10940</v>
      </c>
      <c r="D31" s="8">
        <v>6275</v>
      </c>
      <c r="E31" s="8">
        <v>4665</v>
      </c>
      <c r="F31" s="21">
        <v>5694</v>
      </c>
      <c r="G31" s="16">
        <f>F31*B31/(B31+B32+B33+B34)</f>
        <v>2814</v>
      </c>
      <c r="H31" s="16">
        <f t="shared" si="2"/>
        <v>2814</v>
      </c>
      <c r="I31" s="16">
        <f>G31*D31/B31</f>
        <v>1614</v>
      </c>
      <c r="J31" s="16">
        <f>G31*E31/B31</f>
        <v>1200</v>
      </c>
      <c r="K31" s="19"/>
      <c r="L31" s="10"/>
      <c r="N31" s="2">
        <v>2817</v>
      </c>
      <c r="P31" s="2">
        <v>2817</v>
      </c>
    </row>
    <row r="32" spans="1:16" ht="19.5" customHeight="1">
      <c r="A32" s="9" t="s">
        <v>52</v>
      </c>
      <c r="B32" s="8">
        <v>5763</v>
      </c>
      <c r="C32" s="16">
        <f t="shared" si="0"/>
        <v>5763</v>
      </c>
      <c r="D32" s="8">
        <v>2501</v>
      </c>
      <c r="E32" s="8">
        <v>3262</v>
      </c>
      <c r="F32" s="11"/>
      <c r="G32" s="16">
        <f>F31*B32/(B32+B33+B34+B31)</f>
        <v>1482</v>
      </c>
      <c r="H32" s="16">
        <f t="shared" si="2"/>
        <v>1482</v>
      </c>
      <c r="I32" s="16">
        <f>G32*D32/B32</f>
        <v>643</v>
      </c>
      <c r="J32" s="16">
        <f>G32*E32/B32</f>
        <v>839</v>
      </c>
      <c r="K32" s="18"/>
      <c r="L32" s="10"/>
      <c r="N32" s="2">
        <v>1484</v>
      </c>
      <c r="P32" s="2">
        <v>1484</v>
      </c>
    </row>
    <row r="33" spans="1:16" ht="19.5" customHeight="1">
      <c r="A33" s="9" t="s">
        <v>53</v>
      </c>
      <c r="B33" s="8">
        <v>3640</v>
      </c>
      <c r="C33" s="16">
        <f t="shared" si="0"/>
        <v>3640</v>
      </c>
      <c r="D33" s="8">
        <v>2519</v>
      </c>
      <c r="E33" s="8">
        <v>1121</v>
      </c>
      <c r="F33" s="11"/>
      <c r="G33" s="16">
        <f>F31*B33/(B33+B34+B31+B32)</f>
        <v>936</v>
      </c>
      <c r="H33" s="16">
        <f t="shared" si="2"/>
        <v>936</v>
      </c>
      <c r="I33" s="16">
        <f>G33*D33/B33</f>
        <v>648</v>
      </c>
      <c r="J33" s="16">
        <f>G33*E33/B33</f>
        <v>288</v>
      </c>
      <c r="K33" s="18"/>
      <c r="L33" s="10"/>
      <c r="N33" s="2">
        <v>937</v>
      </c>
      <c r="P33" s="2">
        <v>937</v>
      </c>
    </row>
    <row r="34" spans="1:16" ht="19.5" customHeight="1">
      <c r="A34" s="9" t="s">
        <v>54</v>
      </c>
      <c r="B34" s="8">
        <v>1796</v>
      </c>
      <c r="C34" s="16">
        <f t="shared" si="0"/>
        <v>1796</v>
      </c>
      <c r="D34" s="8">
        <v>1002</v>
      </c>
      <c r="E34" s="8">
        <v>794</v>
      </c>
      <c r="F34" s="11"/>
      <c r="G34" s="16">
        <f>F31*B34/(B32+B33+B34+B31)</f>
        <v>462</v>
      </c>
      <c r="H34" s="16">
        <f t="shared" si="2"/>
        <v>462</v>
      </c>
      <c r="I34" s="16">
        <f>G34*D34/B34</f>
        <v>258</v>
      </c>
      <c r="J34" s="16">
        <f>G34*E34/B34</f>
        <v>204</v>
      </c>
      <c r="K34" s="18"/>
      <c r="L34" s="10"/>
      <c r="N34" s="2">
        <v>462</v>
      </c>
      <c r="P34" s="2">
        <v>462</v>
      </c>
    </row>
    <row r="35" spans="1:16" ht="19.5" customHeight="1">
      <c r="A35" s="6" t="s">
        <v>14</v>
      </c>
      <c r="B35" s="8">
        <v>6524</v>
      </c>
      <c r="C35" s="16">
        <f t="shared" si="0"/>
        <v>6524</v>
      </c>
      <c r="D35" s="8">
        <v>4559</v>
      </c>
      <c r="E35" s="8">
        <v>1965</v>
      </c>
      <c r="F35" s="21">
        <v>3706</v>
      </c>
      <c r="G35" s="16">
        <f>F35</f>
        <v>3706</v>
      </c>
      <c r="H35" s="16">
        <f t="shared" si="2"/>
        <v>3706</v>
      </c>
      <c r="I35" s="16">
        <f>G35*D35/B35</f>
        <v>2590</v>
      </c>
      <c r="J35" s="16">
        <f>G35*E35/B35</f>
        <v>1116</v>
      </c>
      <c r="K35" s="18"/>
      <c r="L35" s="17"/>
      <c r="N35" s="2">
        <v>3710</v>
      </c>
      <c r="P35" s="2">
        <v>3710</v>
      </c>
    </row>
    <row r="36" spans="1:16" ht="19.5" customHeight="1">
      <c r="A36" s="9" t="s">
        <v>37</v>
      </c>
      <c r="B36" s="8"/>
      <c r="C36" s="16">
        <f t="shared" si="0"/>
        <v>0</v>
      </c>
      <c r="D36" s="8"/>
      <c r="E36" s="8"/>
      <c r="F36" s="11"/>
      <c r="G36" s="16"/>
      <c r="H36" s="16">
        <f t="shared" si="2"/>
        <v>0</v>
      </c>
      <c r="I36" s="16"/>
      <c r="J36" s="16"/>
      <c r="K36" s="18"/>
      <c r="L36" s="17"/>
      <c r="N36" s="2">
        <v>0</v>
      </c>
      <c r="P36" s="2">
        <v>0</v>
      </c>
    </row>
    <row r="37" spans="1:16" ht="60.75" customHeight="1">
      <c r="A37" s="6" t="s">
        <v>15</v>
      </c>
      <c r="B37" s="8">
        <v>11703</v>
      </c>
      <c r="C37" s="16">
        <f t="shared" si="0"/>
        <v>11703</v>
      </c>
      <c r="D37" s="8">
        <v>9109</v>
      </c>
      <c r="E37" s="8">
        <v>2594</v>
      </c>
      <c r="F37" s="21">
        <v>4840</v>
      </c>
      <c r="G37" s="16">
        <f>F37*B37/(B37+B38+B39)</f>
        <v>3553</v>
      </c>
      <c r="H37" s="16">
        <f t="shared" si="2"/>
        <v>3650</v>
      </c>
      <c r="I37" s="16">
        <v>2862</v>
      </c>
      <c r="J37" s="16">
        <f aca="true" t="shared" si="7" ref="J37:J50">G37*E37/B37</f>
        <v>788</v>
      </c>
      <c r="K37" s="19"/>
      <c r="L37" s="13"/>
      <c r="N37" s="2">
        <v>3557</v>
      </c>
      <c r="P37" s="2">
        <v>3557</v>
      </c>
    </row>
    <row r="38" spans="1:16" ht="19.5" customHeight="1">
      <c r="A38" s="9" t="s">
        <v>38</v>
      </c>
      <c r="B38" s="8">
        <v>2124</v>
      </c>
      <c r="C38" s="16">
        <f t="shared" si="0"/>
        <v>2124</v>
      </c>
      <c r="D38" s="8">
        <v>1766</v>
      </c>
      <c r="E38" s="8">
        <v>358</v>
      </c>
      <c r="F38" s="11"/>
      <c r="G38" s="16">
        <f>F37*B38/(B38+B39+B37)</f>
        <v>645</v>
      </c>
      <c r="H38" s="16">
        <f t="shared" si="2"/>
        <v>645</v>
      </c>
      <c r="I38" s="16">
        <f aca="true" t="shared" si="8" ref="I38:I53">G38*D38/B38</f>
        <v>536</v>
      </c>
      <c r="J38" s="16">
        <f t="shared" si="7"/>
        <v>109</v>
      </c>
      <c r="K38" s="18"/>
      <c r="L38" s="17"/>
      <c r="N38" s="2">
        <v>646</v>
      </c>
      <c r="P38" s="2">
        <v>646</v>
      </c>
    </row>
    <row r="39" spans="1:16" ht="19.5" customHeight="1">
      <c r="A39" s="9" t="s">
        <v>39</v>
      </c>
      <c r="B39" s="8">
        <v>2117</v>
      </c>
      <c r="C39" s="16">
        <f t="shared" si="0"/>
        <v>2117</v>
      </c>
      <c r="D39" s="8">
        <v>1683</v>
      </c>
      <c r="E39" s="8">
        <v>434</v>
      </c>
      <c r="F39" s="11"/>
      <c r="G39" s="16">
        <f>F37*B39/(B37+B38+B39)</f>
        <v>643</v>
      </c>
      <c r="H39" s="16">
        <f t="shared" si="2"/>
        <v>643</v>
      </c>
      <c r="I39" s="16">
        <f t="shared" si="8"/>
        <v>511</v>
      </c>
      <c r="J39" s="16">
        <f t="shared" si="7"/>
        <v>132</v>
      </c>
      <c r="K39" s="18"/>
      <c r="L39" s="17"/>
      <c r="N39" s="2">
        <v>643</v>
      </c>
      <c r="P39" s="2">
        <v>643</v>
      </c>
    </row>
    <row r="40" spans="1:16" ht="19.5" customHeight="1">
      <c r="A40" s="6" t="s">
        <v>16</v>
      </c>
      <c r="B40" s="8">
        <v>13590</v>
      </c>
      <c r="C40" s="16">
        <f t="shared" si="0"/>
        <v>13590</v>
      </c>
      <c r="D40" s="8">
        <v>7937</v>
      </c>
      <c r="E40" s="8">
        <v>5653</v>
      </c>
      <c r="F40" s="21">
        <v>3488</v>
      </c>
      <c r="G40" s="16">
        <f>F40*B40/(B40+B41)</f>
        <v>3047</v>
      </c>
      <c r="H40" s="16">
        <f t="shared" si="2"/>
        <v>3047</v>
      </c>
      <c r="I40" s="16">
        <f t="shared" si="8"/>
        <v>1780</v>
      </c>
      <c r="J40" s="16">
        <f t="shared" si="7"/>
        <v>1267</v>
      </c>
      <c r="K40" s="18"/>
      <c r="L40" s="17"/>
      <c r="N40" s="2">
        <v>3051</v>
      </c>
      <c r="P40" s="2">
        <v>3051</v>
      </c>
    </row>
    <row r="41" spans="1:16" ht="19.5" customHeight="1">
      <c r="A41" s="9" t="s">
        <v>40</v>
      </c>
      <c r="B41" s="8">
        <v>1965</v>
      </c>
      <c r="C41" s="16">
        <f t="shared" si="0"/>
        <v>1965</v>
      </c>
      <c r="D41" s="8"/>
      <c r="E41" s="8">
        <v>1965</v>
      </c>
      <c r="F41" s="11"/>
      <c r="G41" s="16">
        <f>F40*B41/(B41+B40)</f>
        <v>441</v>
      </c>
      <c r="H41" s="16">
        <f t="shared" si="2"/>
        <v>441</v>
      </c>
      <c r="I41" s="16">
        <f t="shared" si="8"/>
        <v>0</v>
      </c>
      <c r="J41" s="16">
        <f t="shared" si="7"/>
        <v>441</v>
      </c>
      <c r="K41" s="18"/>
      <c r="L41" s="17"/>
      <c r="N41" s="2">
        <v>441</v>
      </c>
      <c r="P41" s="2">
        <v>441</v>
      </c>
    </row>
    <row r="42" spans="1:16" ht="19.5" customHeight="1">
      <c r="A42" s="6" t="s">
        <v>17</v>
      </c>
      <c r="B42" s="8">
        <v>20293</v>
      </c>
      <c r="C42" s="16">
        <f t="shared" si="0"/>
        <v>20293</v>
      </c>
      <c r="D42" s="8">
        <v>16461</v>
      </c>
      <c r="E42" s="8">
        <v>3832</v>
      </c>
      <c r="F42" s="21">
        <v>5696</v>
      </c>
      <c r="G42" s="16">
        <f>F42*B42/(B42+B43+B44+B45)</f>
        <v>5309</v>
      </c>
      <c r="H42" s="16">
        <f t="shared" si="2"/>
        <v>5309</v>
      </c>
      <c r="I42" s="16">
        <f t="shared" si="8"/>
        <v>4306</v>
      </c>
      <c r="J42" s="16">
        <f t="shared" si="7"/>
        <v>1003</v>
      </c>
      <c r="K42" s="18"/>
      <c r="L42" s="17"/>
      <c r="N42" s="2">
        <v>5359</v>
      </c>
      <c r="P42" s="2">
        <v>5315</v>
      </c>
    </row>
    <row r="43" spans="1:16" ht="19.5" customHeight="1">
      <c r="A43" s="9" t="s">
        <v>55</v>
      </c>
      <c r="B43" s="8">
        <v>1299</v>
      </c>
      <c r="C43" s="16">
        <f t="shared" si="0"/>
        <v>1299</v>
      </c>
      <c r="D43" s="8"/>
      <c r="E43" s="8">
        <v>1299</v>
      </c>
      <c r="F43" s="11"/>
      <c r="G43" s="16">
        <f>F42*B43/(B42+B43+B44+B45)</f>
        <v>340</v>
      </c>
      <c r="H43" s="16">
        <f t="shared" si="2"/>
        <v>340</v>
      </c>
      <c r="I43" s="16">
        <f t="shared" si="8"/>
        <v>0</v>
      </c>
      <c r="J43" s="16">
        <f t="shared" si="7"/>
        <v>340</v>
      </c>
      <c r="K43" s="18"/>
      <c r="L43" s="17"/>
      <c r="N43" s="2">
        <v>343</v>
      </c>
      <c r="P43" s="2">
        <v>340</v>
      </c>
    </row>
    <row r="44" spans="1:16" s="14" customFormat="1" ht="19.5" customHeight="1">
      <c r="A44" s="9" t="s">
        <v>56</v>
      </c>
      <c r="B44" s="11">
        <v>93</v>
      </c>
      <c r="C44" s="16">
        <f t="shared" si="0"/>
        <v>93</v>
      </c>
      <c r="D44" s="11"/>
      <c r="E44" s="11">
        <v>93</v>
      </c>
      <c r="F44" s="11"/>
      <c r="G44" s="16">
        <f>F42*B44/(B42+B43+B44+B45)</f>
        <v>24</v>
      </c>
      <c r="H44" s="16">
        <f t="shared" si="2"/>
        <v>24</v>
      </c>
      <c r="I44" s="16">
        <f t="shared" si="8"/>
        <v>0</v>
      </c>
      <c r="J44" s="16">
        <f t="shared" si="7"/>
        <v>24</v>
      </c>
      <c r="K44" s="12"/>
      <c r="L44" s="15"/>
      <c r="P44" s="14">
        <v>24</v>
      </c>
    </row>
    <row r="45" spans="1:16" s="14" customFormat="1" ht="19.5" customHeight="1">
      <c r="A45" s="9" t="s">
        <v>57</v>
      </c>
      <c r="B45" s="11">
        <v>86</v>
      </c>
      <c r="C45" s="16">
        <f t="shared" si="0"/>
        <v>86</v>
      </c>
      <c r="D45" s="11"/>
      <c r="E45" s="11">
        <v>86</v>
      </c>
      <c r="F45" s="11"/>
      <c r="G45" s="16">
        <f>F42*B45/(B42+B43+B44+B45)</f>
        <v>23</v>
      </c>
      <c r="H45" s="16">
        <f t="shared" si="2"/>
        <v>23</v>
      </c>
      <c r="I45" s="16">
        <f t="shared" si="8"/>
        <v>0</v>
      </c>
      <c r="J45" s="16">
        <f t="shared" si="7"/>
        <v>23</v>
      </c>
      <c r="K45" s="12"/>
      <c r="L45" s="15"/>
      <c r="P45" s="14">
        <v>23</v>
      </c>
    </row>
    <row r="46" spans="1:16" ht="19.5" customHeight="1">
      <c r="A46" s="6" t="s">
        <v>18</v>
      </c>
      <c r="B46" s="8">
        <v>9701</v>
      </c>
      <c r="C46" s="16">
        <f t="shared" si="0"/>
        <v>9701</v>
      </c>
      <c r="D46" s="8">
        <v>6912</v>
      </c>
      <c r="E46" s="8">
        <v>2789</v>
      </c>
      <c r="F46" s="21">
        <v>3374</v>
      </c>
      <c r="G46" s="16">
        <f>F46*B46/(B46+B47)</f>
        <v>2732</v>
      </c>
      <c r="H46" s="16">
        <f t="shared" si="2"/>
        <v>2732</v>
      </c>
      <c r="I46" s="16">
        <f t="shared" si="8"/>
        <v>1947</v>
      </c>
      <c r="J46" s="16">
        <f t="shared" si="7"/>
        <v>785</v>
      </c>
      <c r="K46" s="18"/>
      <c r="L46" s="17"/>
      <c r="N46" s="2">
        <v>2734</v>
      </c>
      <c r="P46" s="2">
        <v>2734</v>
      </c>
    </row>
    <row r="47" spans="1:16" ht="19.5" customHeight="1">
      <c r="A47" s="9" t="s">
        <v>58</v>
      </c>
      <c r="B47" s="8">
        <v>2281</v>
      </c>
      <c r="C47" s="16">
        <f t="shared" si="0"/>
        <v>2281</v>
      </c>
      <c r="D47" s="8">
        <v>1413</v>
      </c>
      <c r="E47" s="8">
        <v>868</v>
      </c>
      <c r="F47" s="11"/>
      <c r="G47" s="16">
        <f>F46*B47/(B47+B46)</f>
        <v>642</v>
      </c>
      <c r="H47" s="16">
        <f t="shared" si="2"/>
        <v>642</v>
      </c>
      <c r="I47" s="16">
        <f t="shared" si="8"/>
        <v>398</v>
      </c>
      <c r="J47" s="16">
        <f t="shared" si="7"/>
        <v>244</v>
      </c>
      <c r="K47" s="18"/>
      <c r="L47" s="17"/>
      <c r="N47" s="2">
        <v>643</v>
      </c>
      <c r="P47" s="2">
        <v>643</v>
      </c>
    </row>
    <row r="48" spans="1:16" ht="19.5" customHeight="1">
      <c r="A48" s="6" t="s">
        <v>19</v>
      </c>
      <c r="B48" s="8">
        <v>10050</v>
      </c>
      <c r="C48" s="16">
        <f t="shared" si="0"/>
        <v>10050</v>
      </c>
      <c r="D48" s="8">
        <v>6842</v>
      </c>
      <c r="E48" s="8">
        <v>3208</v>
      </c>
      <c r="F48" s="21">
        <v>3946</v>
      </c>
      <c r="G48" s="16">
        <f>F48*B48/(B48+B49+B50)</f>
        <v>2984</v>
      </c>
      <c r="H48" s="16">
        <f t="shared" si="2"/>
        <v>2984</v>
      </c>
      <c r="I48" s="16">
        <f t="shared" si="8"/>
        <v>2031</v>
      </c>
      <c r="J48" s="16">
        <f t="shared" si="7"/>
        <v>953</v>
      </c>
      <c r="K48" s="18"/>
      <c r="L48" s="17"/>
      <c r="N48" s="2">
        <v>2987</v>
      </c>
      <c r="P48" s="2">
        <v>2987</v>
      </c>
    </row>
    <row r="49" spans="1:16" ht="19.5" customHeight="1">
      <c r="A49" s="9" t="s">
        <v>59</v>
      </c>
      <c r="B49" s="8">
        <v>1982</v>
      </c>
      <c r="C49" s="16">
        <f t="shared" si="0"/>
        <v>1982</v>
      </c>
      <c r="D49" s="8">
        <v>1207</v>
      </c>
      <c r="E49" s="8">
        <v>775</v>
      </c>
      <c r="F49" s="11"/>
      <c r="G49" s="16">
        <f>F48*B49/(B49+B50+B48)</f>
        <v>588</v>
      </c>
      <c r="H49" s="16">
        <f t="shared" si="2"/>
        <v>588</v>
      </c>
      <c r="I49" s="16">
        <f t="shared" si="8"/>
        <v>358</v>
      </c>
      <c r="J49" s="16">
        <f t="shared" si="7"/>
        <v>230</v>
      </c>
      <c r="K49" s="18"/>
      <c r="L49" s="17"/>
      <c r="N49" s="2">
        <v>589</v>
      </c>
      <c r="P49" s="2">
        <v>589</v>
      </c>
    </row>
    <row r="50" spans="1:16" ht="19.5" customHeight="1">
      <c r="A50" s="9" t="s">
        <v>60</v>
      </c>
      <c r="B50" s="8">
        <v>1260</v>
      </c>
      <c r="C50" s="16">
        <f t="shared" si="0"/>
        <v>1260</v>
      </c>
      <c r="D50" s="8">
        <v>1005</v>
      </c>
      <c r="E50" s="8">
        <v>255</v>
      </c>
      <c r="F50" s="11"/>
      <c r="G50" s="16">
        <f>F48*B50/(B49+B50+B48)</f>
        <v>374</v>
      </c>
      <c r="H50" s="16">
        <f t="shared" si="2"/>
        <v>374</v>
      </c>
      <c r="I50" s="16">
        <f t="shared" si="8"/>
        <v>298</v>
      </c>
      <c r="J50" s="16">
        <f t="shared" si="7"/>
        <v>76</v>
      </c>
      <c r="K50" s="18"/>
      <c r="L50" s="17"/>
      <c r="N50" s="2">
        <v>374</v>
      </c>
      <c r="P50" s="2">
        <v>374</v>
      </c>
    </row>
    <row r="51" spans="1:16" ht="19.5" customHeight="1">
      <c r="A51" s="6" t="s">
        <v>20</v>
      </c>
      <c r="B51" s="8">
        <v>12340</v>
      </c>
      <c r="C51" s="16">
        <f t="shared" si="0"/>
        <v>12340</v>
      </c>
      <c r="D51" s="8">
        <v>8739</v>
      </c>
      <c r="E51" s="8">
        <v>3601</v>
      </c>
      <c r="F51" s="21">
        <v>3892</v>
      </c>
      <c r="G51" s="16">
        <f>F51*B51/(B51+B53+B52)</f>
        <v>3322</v>
      </c>
      <c r="H51" s="16">
        <f t="shared" si="2"/>
        <v>3324</v>
      </c>
      <c r="I51" s="16">
        <f t="shared" si="8"/>
        <v>2353</v>
      </c>
      <c r="J51" s="16">
        <v>971</v>
      </c>
      <c r="K51" s="18"/>
      <c r="L51" s="17"/>
      <c r="N51" s="2">
        <v>3591</v>
      </c>
      <c r="P51" s="2">
        <v>3326</v>
      </c>
    </row>
    <row r="52" spans="1:16" s="14" customFormat="1" ht="19.5" customHeight="1">
      <c r="A52" s="9" t="s">
        <v>61</v>
      </c>
      <c r="B52" s="11">
        <v>1070</v>
      </c>
      <c r="C52" s="16">
        <f t="shared" si="0"/>
        <v>1070</v>
      </c>
      <c r="D52" s="11"/>
      <c r="E52" s="11">
        <v>1070</v>
      </c>
      <c r="F52" s="11"/>
      <c r="G52" s="16">
        <f>F51*B52/(B52+B53+B51)</f>
        <v>288</v>
      </c>
      <c r="H52" s="16">
        <f t="shared" si="2"/>
        <v>288</v>
      </c>
      <c r="I52" s="16">
        <f t="shared" si="8"/>
        <v>0</v>
      </c>
      <c r="J52" s="16">
        <f>G52*E52/B52</f>
        <v>288</v>
      </c>
      <c r="K52" s="12"/>
      <c r="L52" s="15"/>
      <c r="P52" s="14">
        <v>288</v>
      </c>
    </row>
    <row r="53" spans="1:16" ht="19.5" customHeight="1">
      <c r="A53" s="9" t="s">
        <v>41</v>
      </c>
      <c r="B53" s="8">
        <v>1047</v>
      </c>
      <c r="C53" s="16">
        <f t="shared" si="0"/>
        <v>1047</v>
      </c>
      <c r="D53" s="8"/>
      <c r="E53" s="8">
        <v>1047</v>
      </c>
      <c r="F53" s="11"/>
      <c r="G53" s="16">
        <f>F51*B53/(B53+B51+B52)</f>
        <v>282</v>
      </c>
      <c r="H53" s="16">
        <f t="shared" si="2"/>
        <v>282</v>
      </c>
      <c r="I53" s="16">
        <f t="shared" si="8"/>
        <v>0</v>
      </c>
      <c r="J53" s="16">
        <f>G53*E53/B53</f>
        <v>282</v>
      </c>
      <c r="K53" s="18"/>
      <c r="L53" s="17"/>
      <c r="N53" s="2">
        <v>305</v>
      </c>
      <c r="P53" s="2">
        <v>282</v>
      </c>
    </row>
  </sheetData>
  <sheetProtection/>
  <mergeCells count="13">
    <mergeCell ref="L3:L5"/>
    <mergeCell ref="H3:H5"/>
    <mergeCell ref="A1:L1"/>
    <mergeCell ref="A3:A5"/>
    <mergeCell ref="B3:B5"/>
    <mergeCell ref="K4:K5"/>
    <mergeCell ref="D4:D5"/>
    <mergeCell ref="E4:E5"/>
    <mergeCell ref="G3:G5"/>
    <mergeCell ref="F3:F5"/>
    <mergeCell ref="I4:I5"/>
    <mergeCell ref="J4:J5"/>
    <mergeCell ref="I3:K3"/>
  </mergeCells>
  <printOptions horizontalCentered="1"/>
  <pageMargins left="0.35433070866141736" right="0.35433070866141736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&amp;L附件11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孙宇强</cp:lastModifiedBy>
  <cp:lastPrinted>2015-10-26T07:04:44Z</cp:lastPrinted>
  <dcterms:created xsi:type="dcterms:W3CDTF">2014-10-30T03:34:26Z</dcterms:created>
  <dcterms:modified xsi:type="dcterms:W3CDTF">2016-01-31T04:55:10Z</dcterms:modified>
  <cp:category/>
  <cp:version/>
  <cp:contentType/>
  <cp:contentStatus/>
</cp:coreProperties>
</file>