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<sst xmlns="http://schemas.openxmlformats.org/spreadsheetml/2006/main" count="664" uniqueCount="414">
  <si>
    <t>市</t>
  </si>
  <si>
    <t>县</t>
  </si>
  <si>
    <t>项 目 名 称</t>
  </si>
  <si>
    <t>建设性质</t>
  </si>
  <si>
    <t>建设
规模
(公里)</t>
  </si>
  <si>
    <t>等级</t>
  </si>
  <si>
    <t>总投资（万元）</t>
  </si>
  <si>
    <t>省已安排投资   (万元)</t>
  </si>
  <si>
    <t>工可（路面建设方案）批复</t>
  </si>
  <si>
    <t>设计批复</t>
  </si>
  <si>
    <t>备注</t>
  </si>
  <si>
    <t>合计</t>
  </si>
  <si>
    <t>其中：
省投资</t>
  </si>
  <si>
    <t>2016年县乡公路建设省投资补助明细分配计划表</t>
  </si>
  <si>
    <t>汕头市</t>
  </si>
  <si>
    <t>潮阳区</t>
  </si>
  <si>
    <t>改建</t>
  </si>
  <si>
    <t>三级</t>
  </si>
  <si>
    <t>潮南区</t>
  </si>
  <si>
    <t>三</t>
  </si>
  <si>
    <t>潮南交[2015]6号</t>
  </si>
  <si>
    <t>Y231仙拱线</t>
  </si>
  <si>
    <t>潮南交[2015]105号</t>
  </si>
  <si>
    <t>Y223溪华线</t>
  </si>
  <si>
    <t>潮南交[2014]41号</t>
  </si>
  <si>
    <t>潮南交[2014]139号</t>
  </si>
  <si>
    <t>澄海区</t>
  </si>
  <si>
    <t>X353线凉桥至大坑口公路大修工程</t>
  </si>
  <si>
    <t>三级</t>
  </si>
  <si>
    <t>始兴县</t>
  </si>
  <si>
    <t>始发改[2015]14号</t>
  </si>
  <si>
    <t>新丰县X852线遥田半陂至大埔（佛冈交界）段改建工程</t>
  </si>
  <si>
    <t>二级</t>
  </si>
  <si>
    <t>新发改字[2014]58号</t>
  </si>
  <si>
    <t>韶路总[2014]216号</t>
  </si>
  <si>
    <t>新发改字[2013]40号</t>
  </si>
  <si>
    <t>新交[2013]71号</t>
  </si>
  <si>
    <t>乳源县</t>
  </si>
  <si>
    <t>乳发改字[2012]15号</t>
  </si>
  <si>
    <t>南雄市</t>
  </si>
  <si>
    <t>雄发改资[2014]37号</t>
  </si>
  <si>
    <t>雄交字[2014]33号</t>
  </si>
  <si>
    <t>仁化县</t>
  </si>
  <si>
    <t>三级</t>
  </si>
  <si>
    <t>翁源县</t>
  </si>
  <si>
    <t>改建</t>
  </si>
  <si>
    <t>二级</t>
  </si>
  <si>
    <t>湛交规[2014]53号</t>
  </si>
  <si>
    <t>湛交基[2014]419号</t>
  </si>
  <si>
    <t>田西至河头镇公路</t>
  </si>
  <si>
    <t>湛江市</t>
  </si>
  <si>
    <t>县道X459大湾至马安路面改造工程</t>
  </si>
  <si>
    <t>高交字[2014]78号</t>
  </si>
  <si>
    <t>高交字[2014]08号</t>
  </si>
  <si>
    <t>X414线德庆段路面改造工程</t>
  </si>
  <si>
    <t>改造</t>
  </si>
  <si>
    <t>德发改［2011］6号</t>
  </si>
  <si>
    <t>怀交基（2015）25号</t>
  </si>
  <si>
    <t>怀交基（2015）18号</t>
  </si>
  <si>
    <t>怀交基（2015）26号</t>
  </si>
  <si>
    <t>X433线大沙至贝水（K0+00~K8+800）段</t>
  </si>
  <si>
    <t>路面
改造</t>
  </si>
  <si>
    <t>肇鼎交[2015]102号</t>
  </si>
  <si>
    <t>X427线长岗至江口（K0+000-K10+000）</t>
  </si>
  <si>
    <t>封发改字[2013]245号</t>
  </si>
  <si>
    <t>路面改造</t>
  </si>
  <si>
    <t>宁交[2015]173号</t>
  </si>
  <si>
    <t>宁发改基[2011]36号</t>
  </si>
  <si>
    <t>宁交［2013］185号</t>
  </si>
  <si>
    <t>四交批[2014]28号</t>
  </si>
  <si>
    <t xml:space="preserve">
台发改[2014]33号
</t>
  </si>
  <si>
    <t>台交[2014]65号</t>
  </si>
  <si>
    <t>斗海线连接工程（Y367爱国亭至糖厂）(K0+000～K2+220）</t>
  </si>
  <si>
    <t xml:space="preserve"> </t>
  </si>
  <si>
    <t>乡道Y581上青线路面改造工程（K0+000～K4+006）</t>
  </si>
  <si>
    <t>恩发改投[2014]281号</t>
  </si>
  <si>
    <t>恩交字[2015]21号</t>
  </si>
  <si>
    <t>乡道Y558杨桥至金贵段改造工程（K0+367～K5+919）</t>
  </si>
  <si>
    <t>恩发改投[2014]57号</t>
  </si>
  <si>
    <t>乡道Y566线区村至龙湾段改造工程（K0+000～K5+113）</t>
  </si>
  <si>
    <t>恩交字[2014]229号</t>
  </si>
  <si>
    <t>县道X561大圣线苍城至马冈段改建工程（K58+370～K63+605）</t>
  </si>
  <si>
    <t>开发改投[2013]27号</t>
  </si>
  <si>
    <t>开交字[2014]7号</t>
  </si>
  <si>
    <t>茂名市露天矿区公路油甘窝至谭屋段(含支线及S291路灯)改建工程</t>
  </si>
  <si>
    <t>改建</t>
  </si>
  <si>
    <t>三级</t>
  </si>
  <si>
    <t>茂南发统投资[2015]26号</t>
  </si>
  <si>
    <t>高新区至水东湾新城一级公路新建工程（工业大道南段）</t>
  </si>
  <si>
    <t>新建</t>
  </si>
  <si>
    <t>一级</t>
  </si>
  <si>
    <t>茂发改交审[2015]127号</t>
  </si>
  <si>
    <t>信发改
[2012]32号</t>
  </si>
  <si>
    <t>县道X616线大井至东岸段改造工程</t>
  </si>
  <si>
    <t>高发改审函[2015]33号</t>
  </si>
  <si>
    <t>高发改审函[2015]93号</t>
  </si>
  <si>
    <t>化发改审[2013]26号</t>
  </si>
  <si>
    <t>化交复[2015]4号</t>
  </si>
  <si>
    <t>X210线K0+000-K8+000段改建工程（三期工程）</t>
  </si>
  <si>
    <t>二级</t>
  </si>
  <si>
    <t>惠东发改[2011]41号</t>
  </si>
  <si>
    <t>惠东发改[2008]131号</t>
  </si>
  <si>
    <t>龙门县X261线下龙至凤岗段改建工程</t>
  </si>
  <si>
    <t>改建</t>
  </si>
  <si>
    <t>三级</t>
  </si>
  <si>
    <t>惠城区</t>
  </si>
  <si>
    <t>X226线横沥谭头村至惠阳平潭段改建工程</t>
  </si>
  <si>
    <t>新建</t>
  </si>
  <si>
    <t>惠阳区</t>
  </si>
  <si>
    <t>X204线镇隆联溪至G205线惠阳段公路改建工程</t>
  </si>
  <si>
    <t>惠阳发改字[2015]058号</t>
  </si>
  <si>
    <t>惠阳交字[2015]192号</t>
  </si>
  <si>
    <t>惠州市</t>
  </si>
  <si>
    <t>博罗县</t>
  </si>
  <si>
    <t>二</t>
  </si>
  <si>
    <t>兴宁市</t>
  </si>
  <si>
    <t>东环大道新建公路工程</t>
  </si>
  <si>
    <t>一级</t>
  </si>
  <si>
    <t>埔发改[2015]196号</t>
  </si>
  <si>
    <t>陆丰市南安大桥至西南公路改造工程</t>
  </si>
  <si>
    <t>三</t>
  </si>
  <si>
    <t>陆丰市甲西镇康美至甲港公路改建工程</t>
  </si>
  <si>
    <t>东源县</t>
  </si>
  <si>
    <t>X166线至钉塘水库板栗基地公路</t>
  </si>
  <si>
    <t>新改建</t>
  </si>
  <si>
    <t>东发改函[2014]42号</t>
  </si>
  <si>
    <t>东交函[2014]120号</t>
  </si>
  <si>
    <t>黄沙至青丰至岩石路面大修工程</t>
  </si>
  <si>
    <t>大修</t>
  </si>
  <si>
    <t>东发改函[2014]12号</t>
  </si>
  <si>
    <t>东交函[2014]97号</t>
  </si>
  <si>
    <t>东发改字[2007]075号</t>
  </si>
  <si>
    <t>河交函[2008]269号</t>
  </si>
  <si>
    <t>东交函[2015]250号</t>
  </si>
  <si>
    <t>龙川县</t>
  </si>
  <si>
    <t>龙发改[2011]97号</t>
  </si>
  <si>
    <t>龙交规函[2015]139号</t>
  </si>
  <si>
    <t>龙发改[2013]341号</t>
  </si>
  <si>
    <t>龙交规函[2015]71号</t>
  </si>
  <si>
    <t>紫金县</t>
  </si>
  <si>
    <t>紫金县邓缵先故居道路改建工程</t>
  </si>
  <si>
    <t>紫发改[2014]1号</t>
  </si>
  <si>
    <t>紫交[2014]120号</t>
  </si>
  <si>
    <t>Y180线黄告—德先楼段</t>
  </si>
  <si>
    <t>紫发改[2014]18号</t>
  </si>
  <si>
    <t>紫交[2015]194号</t>
  </si>
  <si>
    <t>连平县</t>
  </si>
  <si>
    <t>乡道Y134线陂头三水至烟墩坳三级公路改造工程</t>
  </si>
  <si>
    <t>县道X597线阳阳高速双捷出口至坭湾村段改建工程</t>
  </si>
  <si>
    <t>江发改资[2015]8号</t>
  </si>
  <si>
    <t>阳交复[2015]24号</t>
  </si>
  <si>
    <t>东发改工[2015]3号</t>
  </si>
  <si>
    <t>东交复[2015]24号</t>
  </si>
  <si>
    <t>阳西县X605线上洋至河北段路面大修工程</t>
  </si>
  <si>
    <t>西发改工[2012]6号</t>
  </si>
  <si>
    <t>西交复[2013]64号</t>
  </si>
  <si>
    <t>春发改工交[2014]13号</t>
  </si>
  <si>
    <t>春交复[2015]4号</t>
  </si>
  <si>
    <t>县道X600线合水至陂面段二级公路改造工程</t>
  </si>
  <si>
    <t>春发改工交[2014]10号</t>
  </si>
  <si>
    <t>X407线石灰铺至田心大修工程</t>
  </si>
  <si>
    <t>改造</t>
  </si>
  <si>
    <t>英发改资[2015]111号</t>
  </si>
  <si>
    <t>英交运函[2015]49号</t>
  </si>
  <si>
    <t>X394线大片岭至星子段公路改建工程（K0+000-K12+278)</t>
  </si>
  <si>
    <t>X838线天井坝至牛塘林场路面改造工程</t>
  </si>
  <si>
    <t>南经促审批[2015]20号</t>
  </si>
  <si>
    <t>南交复[2015]19号</t>
  </si>
  <si>
    <t>三级</t>
  </si>
  <si>
    <t>改造</t>
  </si>
  <si>
    <t>县道X468线骑源水泥厂段道路整治工程</t>
  </si>
  <si>
    <t>云地路[2015]124号</t>
  </si>
  <si>
    <t>云地路[2015]10号</t>
  </si>
  <si>
    <t>乡道Y002云城至尖底段（K3+115～K7+028)路面大修工程</t>
  </si>
  <si>
    <t>云城区</t>
  </si>
  <si>
    <t>郁交[2015]158号</t>
  </si>
  <si>
    <t>郁交[2015]90号</t>
  </si>
  <si>
    <t>二级</t>
  </si>
  <si>
    <t>大修</t>
  </si>
  <si>
    <t>广梧高速公路连滩出入口至东坝连接线路面大修工程</t>
  </si>
  <si>
    <t>郁交[2015]108号</t>
  </si>
  <si>
    <t>郁发建投资[2013]130号</t>
  </si>
  <si>
    <t>改建</t>
  </si>
  <si>
    <t>郁交[2015]86号</t>
  </si>
  <si>
    <t>郁交[2014]138号</t>
  </si>
  <si>
    <t>Y532大历至宝珠公路路面大修工程</t>
  </si>
  <si>
    <t>罗交[2014]7号</t>
  </si>
  <si>
    <t>罗发改基[2013]207号</t>
  </si>
  <si>
    <t>X868金鸡至富林公路改造工程</t>
  </si>
  <si>
    <t>罗交[2014]77号</t>
  </si>
  <si>
    <t>罗发改基[2014]162号</t>
  </si>
  <si>
    <t>新建</t>
  </si>
  <si>
    <t>龙湾镇榕木至亚婆髻风力发电公司公路</t>
  </si>
  <si>
    <t>新改建</t>
  </si>
  <si>
    <t>惠来县Y169安前公路</t>
  </si>
  <si>
    <t>惠发改投[2015]17号</t>
  </si>
  <si>
    <t>隆江镇北洋公路</t>
  </si>
  <si>
    <t>惠府办函[2014]47号</t>
  </si>
  <si>
    <t>惠交［2015］79号</t>
  </si>
  <si>
    <t>上砂镇上联至五华侨江段公路改建工程</t>
  </si>
  <si>
    <t>揭西发改投[2015]75号</t>
  </si>
  <si>
    <t>揭西交[2015]22号</t>
  </si>
  <si>
    <t>县道X096新大线改造工程</t>
  </si>
  <si>
    <t>揭西发改投[2015]72号</t>
  </si>
  <si>
    <t>棉湖镇棉南公路改建工程</t>
  </si>
  <si>
    <t>揭西发改投[2013]29号</t>
  </si>
  <si>
    <t>始兴县隘子镇至张发奎故居旅游公路改建工程</t>
  </si>
  <si>
    <t>Y882线县城至乌坑段公路改建工程</t>
  </si>
  <si>
    <t>三级</t>
  </si>
  <si>
    <t>县道X339线教育南路至大汾公路改建工程</t>
  </si>
  <si>
    <t>路面改造</t>
  </si>
  <si>
    <t>X336线长江至城口段路面改造工程</t>
  </si>
  <si>
    <t>X353线凉桥至将军屯路面大修工程</t>
  </si>
  <si>
    <t>县道X543横东线公路路面大修工程（K6+800-K7+800、K11+260-K12+260、K14+000-K16+000）</t>
  </si>
  <si>
    <t>恩发改投[2013]214号、恩发改投[2014]259号</t>
  </si>
  <si>
    <t>乡道Y365扶参至含沙公路</t>
  </si>
  <si>
    <t>二级</t>
  </si>
  <si>
    <t>博罗县X195线福田镇段路面改造工程</t>
  </si>
  <si>
    <t>路面改造</t>
  </si>
  <si>
    <t>梅河高速义合出口至苏家围旅游公路</t>
  </si>
  <si>
    <t>X176线鲤麻尾至塞水塘段</t>
  </si>
  <si>
    <t>X177线至鹤畲林场</t>
  </si>
  <si>
    <t>X598线雅韶至北津港段公路</t>
  </si>
  <si>
    <t>县道X461线阳春段公路改造工程</t>
  </si>
  <si>
    <t>X409线浸潭至四会公路路面改造工程（K0+000-K1+000、K5+500-K6+500、K38+200-K39+700、K55+638-K61+638）</t>
  </si>
  <si>
    <t>清新交[2015]36号</t>
  </si>
  <si>
    <t>潮安区</t>
  </si>
  <si>
    <t>三级</t>
  </si>
  <si>
    <t>路面改造</t>
  </si>
  <si>
    <t>东陇镇埔美公路</t>
  </si>
  <si>
    <t>Y489线栗子岗至新寨公路改造工程</t>
  </si>
  <si>
    <t>宁发改基[2014]74号，宁发改基[2014]75号</t>
  </si>
  <si>
    <t>X392线龙坪至朝天公路改造工程</t>
  </si>
  <si>
    <t>潮阳发改[2015]12号</t>
  </si>
  <si>
    <t>乡道Y101仙马村过境线及联络线</t>
  </si>
  <si>
    <t>Y247金神线深溪村至神仙里村路段</t>
  </si>
  <si>
    <t>潮南交[2014]141号</t>
  </si>
  <si>
    <t>潮南交[2014]136号</t>
  </si>
  <si>
    <t>溪南镇义丰溪护堤路</t>
  </si>
  <si>
    <t>溪南镇莲南工业区主干道扩建工程</t>
  </si>
  <si>
    <t>湛交基[2014]1393号</t>
  </si>
  <si>
    <t>湛交规[2014]989号</t>
  </si>
  <si>
    <t>廉江市</t>
  </si>
  <si>
    <t>雷州市</t>
  </si>
  <si>
    <t>县道X726红新线红丽至石仔塘及良塘至新屋仔段路面改造工程</t>
  </si>
  <si>
    <t>湛交基[2015]946号</t>
  </si>
  <si>
    <t>遂交[2015]30号</t>
  </si>
  <si>
    <t>徐交函[2015]197号</t>
  </si>
  <si>
    <t>Y221海鸥三厂至红星公路</t>
  </si>
  <si>
    <t>路面改造</t>
  </si>
  <si>
    <t>县道X411傅上线龙门牌坊至东西段、赤坭塘坳至黄翰村</t>
  </si>
  <si>
    <t>Y065线水下至界顶</t>
  </si>
  <si>
    <t>县道X421白清线桂水段路面改善工程</t>
  </si>
  <si>
    <t>X663那新线那贞至碌西段路面改造工程</t>
  </si>
  <si>
    <t>湛江市</t>
  </si>
  <si>
    <t>雷州市</t>
  </si>
  <si>
    <t>Y384高田线高坡至田头</t>
  </si>
  <si>
    <t>三级</t>
  </si>
  <si>
    <t>湛发改交通[2015]142号</t>
  </si>
  <si>
    <t>化州市县道X655线南盛至深町公路改建工程</t>
  </si>
  <si>
    <t>南三大桥北连接线</t>
  </si>
  <si>
    <t>湛坡交[2015]35号</t>
  </si>
  <si>
    <t>中华大桥至西塘公路</t>
  </si>
  <si>
    <t>西河镇东方村至石涵村公路联络线</t>
  </si>
  <si>
    <t>梅州市</t>
  </si>
  <si>
    <t>X163线上莞至三河段公路改造工程</t>
  </si>
  <si>
    <t>县道X675线龙湾至石岭段及X676线路面改造工程</t>
  </si>
  <si>
    <t>揭阳市</t>
  </si>
  <si>
    <t>惠来县</t>
  </si>
  <si>
    <t>揭西县</t>
  </si>
  <si>
    <t>灰大线道路改造工程</t>
  </si>
  <si>
    <t>改造</t>
  </si>
  <si>
    <t>二级</t>
  </si>
  <si>
    <t>二级</t>
  </si>
  <si>
    <t>揭西发改投[2015]78号</t>
  </si>
  <si>
    <t>太平镇塔石山旅游公路</t>
  </si>
  <si>
    <t>罗发改基[2013]208号</t>
  </si>
  <si>
    <t>三级</t>
  </si>
  <si>
    <t>巽寮金色海岸国际海滨度假休闲区海滨公路改建工程（X210线K15+129-K23+469段）</t>
  </si>
  <si>
    <t>韶关市</t>
  </si>
  <si>
    <t>曲江区</t>
  </si>
  <si>
    <t>新丰县</t>
  </si>
  <si>
    <t>2016年省计划投资(万元)</t>
  </si>
  <si>
    <t>湛交规[2015]1233号</t>
  </si>
  <si>
    <r>
      <t>湛交规[2015]1234号</t>
    </r>
  </si>
  <si>
    <t>梅州市</t>
  </si>
  <si>
    <t>兴发改
[2015]38号</t>
  </si>
  <si>
    <t>梅州市</t>
  </si>
  <si>
    <t>平远县</t>
  </si>
  <si>
    <t>平远县石正镇先锋至上新公路</t>
  </si>
  <si>
    <t>平发改
[2011]41号</t>
  </si>
  <si>
    <t>平交字
[2012]27号</t>
  </si>
  <si>
    <t>蕉岭县</t>
  </si>
  <si>
    <t>蕉发改
[2013]80号</t>
  </si>
  <si>
    <t>蕉交字
[2013]64号</t>
  </si>
  <si>
    <t>大埔县</t>
  </si>
  <si>
    <t>五华县</t>
  </si>
  <si>
    <t>五华县工业大道至罗湖堤路项目</t>
  </si>
  <si>
    <t xml:space="preserve">新建 </t>
  </si>
  <si>
    <t>二级</t>
  </si>
  <si>
    <t>华发改
[2015]29号</t>
  </si>
  <si>
    <t>华交字
[2015]28号</t>
  </si>
  <si>
    <t>五华县环城大道至琴江公路工程</t>
  </si>
  <si>
    <t>华发改[2014]19号、华发改[2015]272号</t>
  </si>
  <si>
    <t>华交字
[2015]30号</t>
  </si>
  <si>
    <t>东发改[2013]025号
东交函[2015]229号</t>
  </si>
  <si>
    <t>清新交[2015]134号</t>
  </si>
  <si>
    <t>S231凤湾线至X073意凤线归湖段改建工程</t>
  </si>
  <si>
    <t>安发改交[2013]14号</t>
  </si>
  <si>
    <t>Y213乌丰线改建工程（0+000~16+425）</t>
  </si>
  <si>
    <t>安发改交[2012]235号、安发改交[2015]155号</t>
  </si>
  <si>
    <t>吴川市</t>
  </si>
  <si>
    <t>遂溪县</t>
  </si>
  <si>
    <t>坡头区</t>
  </si>
  <si>
    <t>徐闻县</t>
  </si>
  <si>
    <t>肇庆市</t>
  </si>
  <si>
    <t>高要市</t>
  </si>
  <si>
    <t>怀集县</t>
  </si>
  <si>
    <t>鼎湖区</t>
  </si>
  <si>
    <t>封开县</t>
  </si>
  <si>
    <t>广宁县</t>
  </si>
  <si>
    <t>县道X418春中线春水至排沙及潭布至社岗段路面改善工程</t>
  </si>
  <si>
    <t>江门市</t>
  </si>
  <si>
    <t>台山市</t>
  </si>
  <si>
    <t>台山市</t>
  </si>
  <si>
    <t>恩平市</t>
  </si>
  <si>
    <t>恩平市</t>
  </si>
  <si>
    <t>开平市</t>
  </si>
  <si>
    <t>茂名市</t>
  </si>
  <si>
    <t>茂南区</t>
  </si>
  <si>
    <t>电白区</t>
  </si>
  <si>
    <t>信宜市</t>
  </si>
  <si>
    <t>高州市</t>
  </si>
  <si>
    <t>化州市</t>
  </si>
  <si>
    <t>惠东县</t>
  </si>
  <si>
    <t>惠东县</t>
  </si>
  <si>
    <t>龙门县</t>
  </si>
  <si>
    <t>汕尾市</t>
  </si>
  <si>
    <t>河源市</t>
  </si>
  <si>
    <t>阳江市</t>
  </si>
  <si>
    <t>江城区</t>
  </si>
  <si>
    <t>阳东县</t>
  </si>
  <si>
    <t>阳西县</t>
  </si>
  <si>
    <t>阳春市</t>
  </si>
  <si>
    <t>清远市</t>
  </si>
  <si>
    <t>清新县</t>
  </si>
  <si>
    <t>英德市</t>
  </si>
  <si>
    <t>连州市</t>
  </si>
  <si>
    <t>连南县</t>
  </si>
  <si>
    <t>潮州市</t>
  </si>
  <si>
    <t>云浮市</t>
  </si>
  <si>
    <t>云浮市</t>
  </si>
  <si>
    <t>罗定市</t>
  </si>
  <si>
    <t>郁南县</t>
  </si>
  <si>
    <t>云安县</t>
  </si>
  <si>
    <t>陆丰市</t>
  </si>
  <si>
    <t>汕头市</t>
  </si>
  <si>
    <t>韶关市</t>
  </si>
  <si>
    <t>湛江市</t>
  </si>
  <si>
    <t>肇庆市</t>
  </si>
  <si>
    <t>茂名市</t>
  </si>
  <si>
    <t>惠州市</t>
  </si>
  <si>
    <t>梅州市</t>
  </si>
  <si>
    <t>汕尾市</t>
  </si>
  <si>
    <t>河源市</t>
  </si>
  <si>
    <t>阳江市</t>
  </si>
  <si>
    <t>清远市</t>
  </si>
  <si>
    <t>潮州市</t>
  </si>
  <si>
    <t>揭阳市</t>
  </si>
  <si>
    <t>新丰县X262线腊坑（从化交界）至沙田段改建工程</t>
  </si>
  <si>
    <t>陆丰市Y565后定线K0+000-K4+700段路面大修工程</t>
  </si>
  <si>
    <t>四会市</t>
  </si>
  <si>
    <t>县道X440线龙湾至高崀段路面改造工程（K6+930-K13+242段）</t>
  </si>
  <si>
    <t>怀交基
（2015）17号、19号</t>
  </si>
  <si>
    <t>德庆县</t>
  </si>
  <si>
    <t>合计</t>
  </si>
  <si>
    <t>潮阳区交[2015]127号</t>
  </si>
  <si>
    <t>澄发改[2014]14号</t>
  </si>
  <si>
    <t>澄交字[2014]37号</t>
  </si>
  <si>
    <t>澄发改[2014]15号</t>
  </si>
  <si>
    <t>澄交字[2014]39号</t>
  </si>
  <si>
    <t>台发改[2015]50号
台发改[2015]292号</t>
  </si>
  <si>
    <t>台交[2015]105号</t>
  </si>
  <si>
    <t>龙发改[2012]22号</t>
  </si>
  <si>
    <t>惠市交发[2013]497号</t>
  </si>
  <si>
    <t>陆交运                   [2015]68号</t>
  </si>
  <si>
    <t>陆交运                   [2015]69号</t>
  </si>
  <si>
    <t>汕交规函                      [2013]443号</t>
  </si>
  <si>
    <t>陆发改                    [2015]19号</t>
  </si>
  <si>
    <t>连发改[2014]127号</t>
  </si>
  <si>
    <t>连交函[2014]172号</t>
  </si>
  <si>
    <t>连发改[2014]223号</t>
  </si>
  <si>
    <t>连交[2014]50号</t>
  </si>
  <si>
    <t>连发改[2014]4号、连发改[2014]101号</t>
  </si>
  <si>
    <t>连交函[2014]21号</t>
  </si>
  <si>
    <t>云安区交[2015]76号</t>
  </si>
  <si>
    <t>韶曲交[2014]86号</t>
  </si>
  <si>
    <t>仁发改复字[2013]8号</t>
  </si>
  <si>
    <t>仁交字[2014]80号</t>
  </si>
  <si>
    <t>翁发改字[2012]19号</t>
  </si>
  <si>
    <t>翁交基[2015]7号</t>
  </si>
  <si>
    <t>惠市交函[2014]688号</t>
  </si>
  <si>
    <t>惠城发改资[2013]140号</t>
  </si>
  <si>
    <t>惠市交函[2014]200号</t>
  </si>
  <si>
    <t>博府发改[2015]144号</t>
  </si>
  <si>
    <t>湛交规[2013]132号</t>
  </si>
  <si>
    <t>X690坑覃线红湖至覃斗段（K36+606-K47+606）段</t>
  </si>
  <si>
    <t>X690坑覃线三元至红湖段（K27+500-K36+606）段</t>
  </si>
  <si>
    <t>大埔县</t>
  </si>
  <si>
    <t>改建</t>
  </si>
  <si>
    <t>三级</t>
  </si>
  <si>
    <t>埔发改[2014]3号</t>
  </si>
  <si>
    <t>含3座桥梁</t>
  </si>
  <si>
    <t>茶阳镇古村至福建樟尧联络线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</si>
</sst>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#,##0_ "/>
    <numFmt numFmtId="180" formatCode="0.000_ "/>
    <numFmt numFmtId="181" formatCode="0_);[Red]\(0\)"/>
    <numFmt numFmtId="182" formatCode="0.000_);[Red]\(0.000\)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top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2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23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0" fontId="9" fillId="24" borderId="10" xfId="55" applyNumberFormat="1" applyFont="1" applyFill="1" applyBorder="1" applyAlignment="1">
      <alignment horizontal="center" vertical="center" wrapText="1"/>
      <protection/>
    </xf>
    <xf numFmtId="0" fontId="9" fillId="24" borderId="10" xfId="82" applyNumberFormat="1" applyFont="1" applyFill="1" applyBorder="1" applyAlignment="1">
      <alignment horizontal="center" vertical="center" wrapText="1"/>
      <protection/>
    </xf>
    <xf numFmtId="0" fontId="9" fillId="24" borderId="10" xfId="41" applyNumberFormat="1" applyFont="1" applyFill="1" applyBorder="1" applyAlignment="1">
      <alignment horizontal="center" vertical="center" wrapText="1"/>
      <protection/>
    </xf>
    <xf numFmtId="0" fontId="9" fillId="24" borderId="11" xfId="55" applyNumberFormat="1" applyFont="1" applyFill="1" applyBorder="1" applyAlignment="1">
      <alignment horizontal="center" vertical="center" wrapText="1"/>
      <protection/>
    </xf>
    <xf numFmtId="0" fontId="9" fillId="24" borderId="10" xfId="47" applyNumberFormat="1" applyFont="1" applyFill="1" applyBorder="1" applyAlignment="1">
      <alignment horizontal="center" vertical="center" wrapText="1"/>
      <protection/>
    </xf>
    <xf numFmtId="0" fontId="9" fillId="24" borderId="10" xfId="48" applyNumberFormat="1" applyFont="1" applyFill="1" applyBorder="1" applyAlignment="1">
      <alignment horizontal="left" vertical="center" wrapText="1"/>
      <protection/>
    </xf>
    <xf numFmtId="0" fontId="9" fillId="24" borderId="10" xfId="43" applyNumberFormat="1" applyFont="1" applyFill="1" applyBorder="1" applyAlignment="1" applyProtection="1">
      <alignment horizontal="left" vertical="center" wrapText="1"/>
      <protection locked="0"/>
    </xf>
    <xf numFmtId="0" fontId="9" fillId="24" borderId="10" xfId="55" applyNumberFormat="1" applyFont="1" applyFill="1" applyBorder="1" applyAlignment="1">
      <alignment horizontal="left" vertical="center" wrapText="1"/>
      <protection/>
    </xf>
    <xf numFmtId="0" fontId="9" fillId="24" borderId="11" xfId="55" applyNumberFormat="1" applyFont="1" applyFill="1" applyBorder="1" applyAlignment="1">
      <alignment horizontal="left" vertical="center" wrapText="1"/>
      <protection/>
    </xf>
    <xf numFmtId="0" fontId="10" fillId="24" borderId="10" xfId="82" applyNumberFormat="1" applyFont="1" applyFill="1" applyBorder="1" applyAlignment="1">
      <alignment horizontal="center" vertical="center" wrapText="1"/>
      <protection/>
    </xf>
    <xf numFmtId="0" fontId="9" fillId="24" borderId="10" xfId="49" applyNumberFormat="1" applyFont="1" applyFill="1" applyBorder="1" applyAlignment="1">
      <alignment horizontal="left" vertical="center" wrapText="1"/>
      <protection/>
    </xf>
    <xf numFmtId="0" fontId="9" fillId="24" borderId="10" xfId="49" applyNumberFormat="1" applyFont="1" applyFill="1" applyBorder="1" applyAlignment="1">
      <alignment horizontal="center" vertical="center" wrapText="1"/>
      <protection/>
    </xf>
    <xf numFmtId="0" fontId="9" fillId="24" borderId="12" xfId="0" applyNumberFormat="1" applyFont="1" applyFill="1" applyBorder="1" applyAlignment="1">
      <alignment horizontal="center" vertical="center" wrapText="1"/>
    </xf>
    <xf numFmtId="0" fontId="9" fillId="24" borderId="10" xfId="46" applyNumberFormat="1" applyFont="1" applyFill="1" applyBorder="1" applyAlignment="1">
      <alignment horizontal="center" vertical="center" wrapText="1"/>
      <protection/>
    </xf>
    <xf numFmtId="0" fontId="9" fillId="24" borderId="10" xfId="15" applyNumberFormat="1" applyFont="1" applyFill="1" applyBorder="1" applyAlignment="1">
      <alignment horizontal="center" vertical="center" wrapText="1"/>
      <protection/>
    </xf>
    <xf numFmtId="0" fontId="9" fillId="24" borderId="10" xfId="15" applyNumberFormat="1" applyFont="1" applyFill="1" applyBorder="1" applyAlignment="1">
      <alignment horizontal="left" vertical="center" wrapText="1"/>
      <protection/>
    </xf>
    <xf numFmtId="0" fontId="9" fillId="24" borderId="11" xfId="47" applyNumberFormat="1" applyFont="1" applyFill="1" applyBorder="1" applyAlignment="1">
      <alignment horizontal="left" vertical="center" wrapText="1"/>
      <protection/>
    </xf>
    <xf numFmtId="0" fontId="9" fillId="24" borderId="11" xfId="0" applyNumberFormat="1" applyFont="1" applyFill="1" applyBorder="1" applyAlignment="1">
      <alignment vertical="center" wrapText="1"/>
    </xf>
    <xf numFmtId="0" fontId="9" fillId="24" borderId="10" xfId="82" applyNumberFormat="1" applyFont="1" applyFill="1" applyBorder="1" applyAlignment="1">
      <alignment horizontal="left" vertical="center" wrapText="1"/>
      <protection/>
    </xf>
    <xf numFmtId="0" fontId="9" fillId="24" borderId="10" xfId="43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55" applyNumberFormat="1" applyFont="1" applyFill="1" applyBorder="1" applyAlignment="1">
      <alignment horizontal="center" vertical="center" wrapText="1"/>
      <protection/>
    </xf>
    <xf numFmtId="0" fontId="10" fillId="24" borderId="11" xfId="55" applyNumberFormat="1" applyFont="1" applyFill="1" applyBorder="1" applyAlignment="1">
      <alignment horizontal="center" vertical="center" wrapText="1"/>
      <protection/>
    </xf>
    <xf numFmtId="0" fontId="10" fillId="24" borderId="0" xfId="55" applyNumberFormat="1" applyFont="1" applyFill="1" applyAlignment="1">
      <alignment horizontal="center" vertical="center" wrapText="1"/>
      <protection/>
    </xf>
    <xf numFmtId="0" fontId="0" fillId="24" borderId="0" xfId="0" applyNumberFormat="1" applyFont="1" applyFill="1" applyAlignment="1">
      <alignment vertical="center" wrapText="1"/>
    </xf>
    <xf numFmtId="0" fontId="9" fillId="24" borderId="10" xfId="0" applyNumberFormat="1" applyFont="1" applyFill="1" applyBorder="1" applyAlignment="1">
      <alignment horizontal="left" vertical="center" wrapText="1"/>
    </xf>
    <xf numFmtId="0" fontId="9" fillId="24" borderId="10" xfId="55" applyNumberFormat="1" applyFont="1" applyFill="1" applyBorder="1" applyAlignment="1">
      <alignment horizontal="center" vertical="center" wrapText="1" shrinkToFit="1"/>
      <protection/>
    </xf>
    <xf numFmtId="0" fontId="9" fillId="24" borderId="10" xfId="57" applyNumberFormat="1" applyFont="1" applyFill="1" applyBorder="1" applyAlignment="1">
      <alignment horizontal="center" vertical="center" wrapText="1"/>
      <protection/>
    </xf>
    <xf numFmtId="0" fontId="9" fillId="24" borderId="10" xfId="51" applyNumberFormat="1" applyFont="1" applyFill="1" applyBorder="1" applyAlignment="1">
      <alignment wrapText="1"/>
      <protection/>
    </xf>
    <xf numFmtId="0" fontId="9" fillId="24" borderId="12" xfId="57" applyNumberFormat="1" applyFont="1" applyFill="1" applyBorder="1" applyAlignment="1">
      <alignment horizontal="center" vertical="center" wrapText="1"/>
      <protection/>
    </xf>
    <xf numFmtId="0" fontId="8" fillId="24" borderId="0" xfId="0" applyNumberFormat="1" applyFont="1" applyFill="1" applyAlignment="1">
      <alignment vertical="center" wrapText="1"/>
    </xf>
    <xf numFmtId="0" fontId="10" fillId="24" borderId="11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0" fontId="10" fillId="24" borderId="11" xfId="55" applyNumberFormat="1" applyFont="1" applyFill="1" applyBorder="1" applyAlignment="1">
      <alignment horizontal="left" vertical="center" wrapText="1"/>
      <protection/>
    </xf>
    <xf numFmtId="0" fontId="9" fillId="24" borderId="10" xfId="83" applyNumberFormat="1" applyFont="1" applyFill="1" applyBorder="1" applyAlignment="1">
      <alignment horizontal="center" vertical="center" wrapText="1"/>
      <protection/>
    </xf>
    <xf numFmtId="0" fontId="9" fillId="24" borderId="10" xfId="57" applyNumberFormat="1" applyFont="1" applyFill="1" applyBorder="1" applyAlignment="1">
      <alignment horizontal="left" vertical="center" wrapText="1"/>
      <protection/>
    </xf>
    <xf numFmtId="0" fontId="9" fillId="24" borderId="10" xfId="58" applyNumberFormat="1" applyFont="1" applyFill="1" applyBorder="1" applyAlignment="1">
      <alignment horizontal="center" vertical="center" wrapText="1"/>
      <protection/>
    </xf>
    <xf numFmtId="0" fontId="9" fillId="24" borderId="10" xfId="48" applyNumberFormat="1" applyFont="1" applyFill="1" applyBorder="1" applyAlignment="1">
      <alignment horizontal="center" vertical="center" wrapText="1"/>
      <protection/>
    </xf>
    <xf numFmtId="0" fontId="9" fillId="24" borderId="12" xfId="55" applyNumberFormat="1" applyFont="1" applyFill="1" applyBorder="1" applyAlignment="1">
      <alignment horizontal="center" vertical="center" wrapText="1"/>
      <protection/>
    </xf>
    <xf numFmtId="0" fontId="0" fillId="24" borderId="10" xfId="49" applyNumberFormat="1" applyFont="1" applyFill="1" applyBorder="1" applyAlignment="1">
      <alignment horizontal="left" vertical="center" wrapText="1"/>
      <protection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49" applyNumberFormat="1" applyFont="1" applyFill="1" applyBorder="1" applyAlignment="1">
      <alignment horizontal="center" vertical="center" wrapText="1"/>
      <protection/>
    </xf>
    <xf numFmtId="0" fontId="0" fillId="24" borderId="10" xfId="47" applyNumberFormat="1" applyFont="1" applyFill="1" applyBorder="1" applyAlignment="1">
      <alignment horizontal="center" vertical="center" wrapText="1"/>
      <protection/>
    </xf>
    <xf numFmtId="0" fontId="0" fillId="24" borderId="10" xfId="82" applyNumberFormat="1" applyFont="1" applyFill="1" applyBorder="1" applyAlignment="1">
      <alignment horizontal="center" vertical="center" wrapText="1"/>
      <protection/>
    </xf>
    <xf numFmtId="0" fontId="9" fillId="24" borderId="10" xfId="51" applyNumberFormat="1" applyFont="1" applyFill="1" applyBorder="1" applyAlignment="1">
      <alignment horizontal="center" vertical="center" wrapText="1"/>
      <protection/>
    </xf>
    <xf numFmtId="0" fontId="9" fillId="24" borderId="10" xfId="53" applyNumberFormat="1" applyFont="1" applyFill="1" applyBorder="1" applyAlignment="1">
      <alignment horizontal="center" vertical="center" wrapText="1"/>
      <protection/>
    </xf>
    <xf numFmtId="0" fontId="9" fillId="24" borderId="0" xfId="55" applyNumberFormat="1" applyFont="1" applyFill="1" applyAlignment="1">
      <alignment horizontal="center" vertical="center" wrapText="1"/>
      <protection/>
    </xf>
    <xf numFmtId="0" fontId="9" fillId="24" borderId="10" xfId="45" applyNumberFormat="1" applyFont="1" applyFill="1" applyBorder="1" applyAlignment="1">
      <alignment horizontal="center" vertical="center" wrapText="1"/>
      <protection/>
    </xf>
    <xf numFmtId="0" fontId="10" fillId="24" borderId="0" xfId="0" applyNumberFormat="1" applyFont="1" applyFill="1" applyBorder="1" applyAlignment="1">
      <alignment vertical="center" wrapText="1"/>
    </xf>
    <xf numFmtId="0" fontId="9" fillId="24" borderId="0" xfId="0" applyNumberFormat="1" applyFont="1" applyFill="1" applyBorder="1" applyAlignment="1">
      <alignment vertical="center" wrapText="1"/>
    </xf>
    <xf numFmtId="0" fontId="9" fillId="24" borderId="11" xfId="0" applyNumberFormat="1" applyFont="1" applyFill="1" applyBorder="1" applyAlignment="1">
      <alignment horizontal="left" vertical="center" wrapText="1"/>
    </xf>
    <xf numFmtId="0" fontId="8" fillId="24" borderId="10" xfId="82" applyNumberFormat="1" applyFont="1" applyFill="1" applyBorder="1" applyAlignment="1">
      <alignment horizontal="center" vertical="center" wrapText="1"/>
      <protection/>
    </xf>
    <xf numFmtId="0" fontId="8" fillId="24" borderId="11" xfId="55" applyNumberFormat="1" applyFont="1" applyFill="1" applyBorder="1" applyAlignment="1">
      <alignment horizontal="left" vertical="center" wrapText="1"/>
      <protection/>
    </xf>
    <xf numFmtId="0" fontId="0" fillId="24" borderId="12" xfId="55" applyNumberFormat="1" applyFont="1" applyFill="1" applyBorder="1" applyAlignment="1">
      <alignment horizontal="center" vertical="center" wrapText="1"/>
      <protection/>
    </xf>
    <xf numFmtId="0" fontId="0" fillId="24" borderId="10" xfId="55" applyNumberFormat="1" applyFont="1" applyFill="1" applyBorder="1" applyAlignment="1">
      <alignment horizontal="center" vertical="center" wrapText="1"/>
      <protection/>
    </xf>
    <xf numFmtId="0" fontId="0" fillId="24" borderId="10" xfId="43" applyNumberFormat="1" applyFont="1" applyFill="1" applyBorder="1" applyAlignment="1" applyProtection="1">
      <alignment horizontal="left" vertical="center" wrapText="1"/>
      <protection locked="0"/>
    </xf>
    <xf numFmtId="0" fontId="0" fillId="24" borderId="10" xfId="43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55" applyNumberFormat="1" applyFont="1" applyFill="1" applyBorder="1" applyAlignment="1">
      <alignment horizontal="center" vertical="center" wrapText="1" shrinkToFit="1"/>
      <protection/>
    </xf>
    <xf numFmtId="0" fontId="0" fillId="24" borderId="10" xfId="46" applyNumberFormat="1" applyFont="1" applyFill="1" applyBorder="1" applyAlignment="1">
      <alignment horizontal="center" vertical="center" wrapText="1"/>
      <protection/>
    </xf>
    <xf numFmtId="0" fontId="0" fillId="24" borderId="11" xfId="55" applyNumberFormat="1" applyFont="1" applyFill="1" applyBorder="1" applyAlignment="1">
      <alignment horizontal="left" vertical="center" wrapText="1"/>
      <protection/>
    </xf>
    <xf numFmtId="0" fontId="0" fillId="24" borderId="10" xfId="52" applyNumberFormat="1" applyFont="1" applyFill="1" applyBorder="1" applyAlignment="1">
      <alignment horizontal="center" vertical="center" wrapText="1"/>
      <protection/>
    </xf>
    <xf numFmtId="0" fontId="0" fillId="24" borderId="10" xfId="57" applyNumberFormat="1" applyFont="1" applyFill="1" applyBorder="1" applyAlignment="1">
      <alignment horizontal="center" vertical="center" wrapText="1"/>
      <protection/>
    </xf>
    <xf numFmtId="0" fontId="0" fillId="24" borderId="10" xfId="44" applyNumberFormat="1" applyFont="1" applyFill="1" applyBorder="1" applyAlignment="1">
      <alignment horizontal="center" vertical="center" wrapText="1"/>
      <protection/>
    </xf>
    <xf numFmtId="0" fontId="0" fillId="24" borderId="11" xfId="44" applyNumberFormat="1" applyFont="1" applyFill="1" applyBorder="1" applyAlignment="1">
      <alignment horizontal="center" vertical="center" wrapText="1"/>
      <protection/>
    </xf>
    <xf numFmtId="0" fontId="9" fillId="24" borderId="10" xfId="58" applyNumberFormat="1" applyFont="1" applyFill="1" applyBorder="1" applyAlignment="1">
      <alignment horizontal="left" vertical="center" wrapText="1"/>
      <protection/>
    </xf>
    <xf numFmtId="0" fontId="9" fillId="24" borderId="10" xfId="50" applyNumberFormat="1" applyFont="1" applyFill="1" applyBorder="1" applyAlignment="1">
      <alignment horizontal="left" vertical="center" wrapText="1"/>
      <protection/>
    </xf>
    <xf numFmtId="0" fontId="0" fillId="24" borderId="10" xfId="72" applyNumberFormat="1" applyFont="1" applyFill="1" applyBorder="1" applyAlignment="1">
      <alignment horizontal="left" vertical="center" wrapText="1"/>
    </xf>
    <xf numFmtId="0" fontId="9" fillId="24" borderId="10" xfId="53" applyNumberFormat="1" applyFont="1" applyFill="1" applyBorder="1" applyAlignment="1">
      <alignment horizontal="left" vertical="center" wrapText="1"/>
      <protection/>
    </xf>
    <xf numFmtId="0" fontId="9" fillId="24" borderId="10" xfId="69" applyNumberFormat="1" applyFont="1" applyFill="1" applyBorder="1" applyAlignment="1">
      <alignment horizontal="left" vertical="center" wrapText="1"/>
      <protection/>
    </xf>
    <xf numFmtId="0" fontId="0" fillId="24" borderId="10" xfId="57" applyNumberFormat="1" applyFont="1" applyFill="1" applyBorder="1" applyAlignment="1">
      <alignment horizontal="left" vertical="center" wrapText="1"/>
      <protection/>
    </xf>
    <xf numFmtId="0" fontId="0" fillId="24" borderId="0" xfId="0" applyNumberFormat="1" applyFont="1" applyFill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9" fillId="24" borderId="11" xfId="47" applyNumberFormat="1" applyFont="1" applyFill="1" applyBorder="1" applyAlignment="1">
      <alignment horizontal="center" vertical="center" wrapText="1"/>
      <protection/>
    </xf>
    <xf numFmtId="0" fontId="10" fillId="24" borderId="11" xfId="47" applyNumberFormat="1" applyFont="1" applyFill="1" applyBorder="1" applyAlignment="1">
      <alignment horizontal="center" vertical="center" wrapText="1"/>
      <protection/>
    </xf>
    <xf numFmtId="0" fontId="9" fillId="24" borderId="11" xfId="49" applyNumberFormat="1" applyFont="1" applyFill="1" applyBorder="1" applyAlignment="1">
      <alignment horizontal="left" vertical="center" wrapText="1"/>
      <protection/>
    </xf>
    <xf numFmtId="0" fontId="1" fillId="24" borderId="10" xfId="0" applyNumberFormat="1" applyFont="1" applyFill="1" applyBorder="1" applyAlignment="1">
      <alignment horizontal="left" vertical="center" wrapText="1"/>
    </xf>
    <xf numFmtId="0" fontId="12" fillId="24" borderId="10" xfId="0" applyNumberFormat="1" applyFont="1" applyFill="1" applyBorder="1" applyAlignment="1">
      <alignment horizontal="left" vertical="center" wrapText="1"/>
    </xf>
    <xf numFmtId="0" fontId="1" fillId="24" borderId="10" xfId="46" applyNumberFormat="1" applyFont="1" applyFill="1" applyBorder="1" applyAlignment="1">
      <alignment horizontal="left" vertical="center" wrapText="1"/>
      <protection/>
    </xf>
    <xf numFmtId="0" fontId="1" fillId="24" borderId="10" xfId="55" applyNumberFormat="1" applyFont="1" applyFill="1" applyBorder="1" applyAlignment="1">
      <alignment horizontal="left" vertical="center" wrapText="1"/>
      <protection/>
    </xf>
    <xf numFmtId="0" fontId="12" fillId="24" borderId="10" xfId="55" applyNumberFormat="1" applyFont="1" applyFill="1" applyBorder="1" applyAlignment="1">
      <alignment horizontal="left" vertical="center" wrapText="1"/>
      <protection/>
    </xf>
    <xf numFmtId="0" fontId="1" fillId="24" borderId="10" xfId="47" applyNumberFormat="1" applyFont="1" applyFill="1" applyBorder="1" applyAlignment="1">
      <alignment horizontal="left" vertical="center" wrapText="1"/>
      <protection/>
    </xf>
    <xf numFmtId="0" fontId="6" fillId="24" borderId="10" xfId="0" applyNumberFormat="1" applyFont="1" applyFill="1" applyBorder="1" applyAlignment="1">
      <alignment horizontal="left" vertical="center" wrapText="1"/>
    </xf>
    <xf numFmtId="0" fontId="1" fillId="24" borderId="10" xfId="57" applyNumberFormat="1" applyFont="1" applyFill="1" applyBorder="1" applyAlignment="1">
      <alignment horizontal="left" vertical="center" wrapText="1"/>
      <protection/>
    </xf>
    <xf numFmtId="0" fontId="1" fillId="24" borderId="10" xfId="56" applyNumberFormat="1" applyFont="1" applyFill="1" applyBorder="1" applyAlignment="1">
      <alignment horizontal="left" vertical="center" wrapText="1"/>
      <protection/>
    </xf>
    <xf numFmtId="0" fontId="1" fillId="24" borderId="10" xfId="50" applyNumberFormat="1" applyFont="1" applyFill="1" applyBorder="1" applyAlignment="1" applyProtection="1">
      <alignment horizontal="left" vertical="center" wrapText="1"/>
      <protection locked="0"/>
    </xf>
    <xf numFmtId="0" fontId="6" fillId="24" borderId="10" xfId="69" applyNumberFormat="1" applyFont="1" applyFill="1" applyBorder="1" applyAlignment="1">
      <alignment horizontal="left" vertical="center" wrapText="1"/>
      <protection/>
    </xf>
    <xf numFmtId="0" fontId="12" fillId="24" borderId="11" xfId="55" applyNumberFormat="1" applyFont="1" applyFill="1" applyBorder="1" applyAlignment="1">
      <alignment horizontal="left" vertical="center" wrapText="1"/>
      <protection/>
    </xf>
    <xf numFmtId="0" fontId="1" fillId="24" borderId="10" xfId="82" applyNumberFormat="1" applyFont="1" applyFill="1" applyBorder="1" applyAlignment="1">
      <alignment horizontal="left" vertical="center" wrapText="1"/>
      <protection/>
    </xf>
    <xf numFmtId="0" fontId="13" fillId="24" borderId="10" xfId="0" applyNumberFormat="1" applyFont="1" applyFill="1" applyBorder="1" applyAlignment="1">
      <alignment horizontal="left" vertical="center" wrapText="1"/>
    </xf>
    <xf numFmtId="0" fontId="12" fillId="24" borderId="10" xfId="42" applyNumberFormat="1" applyFont="1" applyFill="1" applyBorder="1" applyAlignment="1">
      <alignment horizontal="left" vertical="center" wrapText="1"/>
      <protection/>
    </xf>
    <xf numFmtId="0" fontId="1" fillId="24" borderId="10" xfId="42" applyNumberFormat="1" applyFont="1" applyFill="1" applyBorder="1" applyAlignment="1">
      <alignment horizontal="left" vertical="center" wrapText="1"/>
      <protection/>
    </xf>
    <xf numFmtId="0" fontId="1" fillId="24" borderId="11" xfId="55" applyNumberFormat="1" applyFont="1" applyFill="1" applyBorder="1" applyAlignment="1">
      <alignment horizontal="left" vertical="center" wrapText="1"/>
      <protection/>
    </xf>
    <xf numFmtId="0" fontId="6" fillId="24" borderId="10" xfId="0" applyNumberFormat="1" applyFont="1" applyFill="1" applyBorder="1" applyAlignment="1">
      <alignment vertical="center" wrapText="1"/>
    </xf>
    <xf numFmtId="0" fontId="1" fillId="24" borderId="10" xfId="49" applyNumberFormat="1" applyFont="1" applyFill="1" applyBorder="1" applyAlignment="1">
      <alignment horizontal="left" vertical="center" wrapText="1"/>
      <protection/>
    </xf>
    <xf numFmtId="0" fontId="6" fillId="24" borderId="10" xfId="54" applyNumberFormat="1" applyFont="1" applyFill="1" applyBorder="1" applyAlignment="1">
      <alignment horizontal="left" vertical="center" wrapText="1"/>
      <protection/>
    </xf>
    <xf numFmtId="0" fontId="1" fillId="24" borderId="10" xfId="53" applyNumberFormat="1" applyFont="1" applyFill="1" applyBorder="1" applyAlignment="1">
      <alignment horizontal="left" vertical="center" wrapText="1"/>
      <protection/>
    </xf>
    <xf numFmtId="0" fontId="14" fillId="24" borderId="10" xfId="55" applyNumberFormat="1" applyFont="1" applyFill="1" applyBorder="1" applyAlignment="1">
      <alignment horizontal="left" vertical="center" wrapText="1"/>
      <protection/>
    </xf>
    <xf numFmtId="0" fontId="6" fillId="24" borderId="10" xfId="55" applyNumberFormat="1" applyFont="1" applyFill="1" applyBorder="1" applyAlignment="1">
      <alignment horizontal="left" vertical="center" wrapText="1"/>
      <protection/>
    </xf>
    <xf numFmtId="0" fontId="6" fillId="24" borderId="11" xfId="55" applyNumberFormat="1" applyFont="1" applyFill="1" applyBorder="1" applyAlignment="1">
      <alignment horizontal="left" vertical="center" wrapText="1"/>
      <protection/>
    </xf>
    <xf numFmtId="0" fontId="6" fillId="24" borderId="10" xfId="44" applyNumberFormat="1" applyFont="1" applyFill="1" applyBorder="1" applyAlignment="1">
      <alignment horizontal="left" vertical="center" wrapText="1"/>
      <protection/>
    </xf>
    <xf numFmtId="0" fontId="6" fillId="24" borderId="0" xfId="0" applyNumberFormat="1" applyFont="1" applyFill="1" applyAlignment="1">
      <alignment horizontal="left" vertical="center" wrapText="1"/>
    </xf>
    <xf numFmtId="0" fontId="0" fillId="24" borderId="0" xfId="0" applyNumberFormat="1" applyFont="1" applyFill="1" applyAlignment="1">
      <alignment horizontal="center" vertical="center" wrapText="1"/>
    </xf>
    <xf numFmtId="0" fontId="9" fillId="24" borderId="12" xfId="57" applyNumberFormat="1" applyFont="1" applyFill="1" applyBorder="1" applyAlignment="1">
      <alignment horizontal="center" vertical="center" wrapText="1"/>
      <protection/>
    </xf>
    <xf numFmtId="0" fontId="9" fillId="24" borderId="10" xfId="57" applyNumberFormat="1" applyFont="1" applyFill="1" applyBorder="1" applyAlignment="1">
      <alignment horizontal="center" vertical="center" wrapText="1"/>
      <protection/>
    </xf>
    <xf numFmtId="0" fontId="9" fillId="24" borderId="10" xfId="59" applyNumberFormat="1" applyFont="1" applyFill="1" applyBorder="1" applyAlignment="1">
      <alignment horizontal="left" vertical="center" wrapText="1"/>
      <protection/>
    </xf>
    <xf numFmtId="0" fontId="9" fillId="24" borderId="10" xfId="59" applyNumberFormat="1" applyFont="1" applyFill="1" applyBorder="1" applyAlignment="1">
      <alignment horizontal="center" vertical="center" wrapText="1"/>
      <protection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0" xfId="46" applyNumberFormat="1" applyFont="1" applyFill="1" applyBorder="1" applyAlignment="1">
      <alignment horizontal="center" vertical="center" wrapText="1"/>
      <protection/>
    </xf>
    <xf numFmtId="0" fontId="1" fillId="24" borderId="10" xfId="47" applyNumberFormat="1" applyFont="1" applyFill="1" applyBorder="1" applyAlignment="1">
      <alignment horizontal="left" vertical="center" wrapText="1"/>
      <protection/>
    </xf>
    <xf numFmtId="0" fontId="1" fillId="24" borderId="11" xfId="55" applyNumberFormat="1" applyFont="1" applyFill="1" applyBorder="1" applyAlignment="1">
      <alignment horizontal="left" vertical="center" wrapText="1"/>
      <protection/>
    </xf>
    <xf numFmtId="0" fontId="9" fillId="24" borderId="11" xfId="0" applyNumberFormat="1" applyFont="1" applyFill="1" applyBorder="1" applyAlignment="1">
      <alignment horizontal="center" vertical="center" wrapText="1"/>
    </xf>
    <xf numFmtId="0" fontId="10" fillId="24" borderId="12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10" fillId="24" borderId="12" xfId="55" applyNumberFormat="1" applyFont="1" applyFill="1" applyBorder="1" applyAlignment="1">
      <alignment horizontal="center" vertical="center" wrapText="1"/>
      <protection/>
    </xf>
    <xf numFmtId="0" fontId="10" fillId="24" borderId="10" xfId="55" applyNumberFormat="1" applyFont="1" applyFill="1" applyBorder="1" applyAlignment="1">
      <alignment horizontal="center" vertical="center" wrapText="1"/>
      <protection/>
    </xf>
    <xf numFmtId="0" fontId="9" fillId="24" borderId="12" xfId="0" applyNumberFormat="1" applyFont="1" applyFill="1" applyBorder="1" applyAlignment="1">
      <alignment horizontal="center" vertical="center" wrapText="1"/>
    </xf>
    <xf numFmtId="0" fontId="11" fillId="24" borderId="13" xfId="0" applyNumberFormat="1" applyFont="1" applyFill="1" applyBorder="1" applyAlignment="1">
      <alignment horizontal="center" vertical="center" wrapText="1"/>
    </xf>
    <xf numFmtId="0" fontId="8" fillId="24" borderId="12" xfId="55" applyNumberFormat="1" applyFont="1" applyFill="1" applyBorder="1" applyAlignment="1">
      <alignment horizontal="center" vertical="center" wrapText="1"/>
      <protection/>
    </xf>
    <xf numFmtId="0" fontId="8" fillId="24" borderId="10" xfId="55" applyNumberFormat="1" applyFont="1" applyFill="1" applyBorder="1" applyAlignment="1">
      <alignment horizontal="center" vertical="center" wrapText="1"/>
      <protection/>
    </xf>
    <xf numFmtId="0" fontId="8" fillId="24" borderId="12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10" fillId="24" borderId="12" xfId="57" applyNumberFormat="1" applyFont="1" applyFill="1" applyBorder="1" applyAlignment="1">
      <alignment horizontal="center" vertical="center" wrapText="1"/>
      <protection/>
    </xf>
    <xf numFmtId="0" fontId="10" fillId="24" borderId="10" xfId="57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_5-1" xfId="41"/>
    <cellStyle name="常规 17" xfId="42"/>
    <cellStyle name="常规_%E7%9B%B8%E5%85%B3%E6%83%85%E5%86%B5%E8%A1%A83(1)" xfId="43"/>
    <cellStyle name="常规_2011年县乡公路桥梁建设省投资补助建议计划表" xfId="44"/>
    <cellStyle name="常规_Book18 2_附件3：2015年国省道改造项目入库项目建议表" xfId="45"/>
    <cellStyle name="常规_Sheet1" xfId="46"/>
    <cellStyle name="常规_Sheet1 2 2" xfId="47"/>
    <cellStyle name="常规_Sheet1_2" xfId="48"/>
    <cellStyle name="常规_Sheet1_2_附件1：2016年县乡公路建设省投资补助明细分配计划表" xfId="49"/>
    <cellStyle name="常规_Sheet1_5-1" xfId="50"/>
    <cellStyle name="常规_北京" xfId="51"/>
    <cellStyle name="常规_附表5.2005年县乡公路桥梁建设建议计划表" xfId="52"/>
    <cellStyle name="常规_附件4：2014年县乡公路建设项目省级交通基本建设投资计划建议表(增加）" xfId="53"/>
    <cellStyle name="常规_附件4：河源2014年县乡公路建设项目省级交通基本建设投资计划建议表" xfId="54"/>
    <cellStyle name="常规_附件5：2011年县道改造省投资补助建议计划表" xfId="55"/>
    <cellStyle name="常规_江门市2011年计划项目上报省2011.4.2" xfId="56"/>
    <cellStyle name="常规_通达工程西部计划2003-11-20" xfId="57"/>
    <cellStyle name="常规_通达工程西部计划2003-11-20_5-1" xfId="58"/>
    <cellStyle name="常规_项目库20150305伍昊转交，红色表待安排，蓝色已解决（4.17更新） - 副本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普通_活用表_亿元表" xfId="69"/>
    <cellStyle name="Comma" xfId="70"/>
    <cellStyle name="Comma [0]" xfId="71"/>
    <cellStyle name="千位分隔_99年最新计划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样式 1_5-1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PageLayoutView="0" workbookViewId="0" topLeftCell="A1">
      <selection activeCell="P64" sqref="P64"/>
    </sheetView>
  </sheetViews>
  <sheetFormatPr defaultColWidth="9.00390625" defaultRowHeight="13.5"/>
  <cols>
    <col min="1" max="2" width="7.75390625" style="26" customWidth="1"/>
    <col min="3" max="3" width="31.00390625" style="72" customWidth="1"/>
    <col min="4" max="4" width="6.00390625" style="26" customWidth="1"/>
    <col min="5" max="5" width="8.25390625" style="26" customWidth="1"/>
    <col min="6" max="6" width="5.625" style="26" customWidth="1"/>
    <col min="7" max="10" width="9.50390625" style="26" customWidth="1"/>
    <col min="11" max="11" width="13.50390625" style="102" customWidth="1"/>
    <col min="12" max="12" width="13.50390625" style="102" hidden="1" customWidth="1"/>
    <col min="13" max="13" width="6.125" style="26" customWidth="1"/>
    <col min="14" max="16384" width="8.875" style="26" customWidth="1"/>
  </cols>
  <sheetData>
    <row r="1" spans="1:13" ht="33.75" customHeight="1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103" customFormat="1" ht="18" customHeight="1">
      <c r="A2" s="118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/>
      <c r="I2" s="115" t="s">
        <v>7</v>
      </c>
      <c r="J2" s="115" t="s">
        <v>282</v>
      </c>
      <c r="K2" s="115" t="s">
        <v>8</v>
      </c>
      <c r="L2" s="115" t="s">
        <v>9</v>
      </c>
      <c r="M2" s="112" t="s">
        <v>10</v>
      </c>
    </row>
    <row r="3" spans="1:13" s="103" customFormat="1" ht="27">
      <c r="A3" s="118"/>
      <c r="B3" s="115"/>
      <c r="C3" s="115"/>
      <c r="D3" s="115"/>
      <c r="E3" s="115"/>
      <c r="F3" s="115"/>
      <c r="G3" s="1" t="s">
        <v>11</v>
      </c>
      <c r="H3" s="1" t="s">
        <v>12</v>
      </c>
      <c r="I3" s="115"/>
      <c r="J3" s="115"/>
      <c r="K3" s="115"/>
      <c r="L3" s="115"/>
      <c r="M3" s="112"/>
    </row>
    <row r="4" spans="1:13" ht="30" customHeight="1">
      <c r="A4" s="118" t="s">
        <v>375</v>
      </c>
      <c r="B4" s="115"/>
      <c r="C4" s="118"/>
      <c r="D4" s="1"/>
      <c r="E4" s="1">
        <f>SUM(E5,E12,E21,E31,E41,E48,E54,E61,E69,E73,E83,E89,E95,E98,E106)</f>
        <v>750.9</v>
      </c>
      <c r="F4" s="1"/>
      <c r="G4" s="1">
        <f>SUM(G5,G12,G21,G31,G41,G48,G54,G61,G69,G73,G83,G89,G95,G98,G106)</f>
        <v>347693.10000000003</v>
      </c>
      <c r="H4" s="1">
        <f>SUM(H5,H12,H21,H31,H41,H48,H54,H61,H69,H73,H83,H89,H95,H98,H106)</f>
        <v>43112.8</v>
      </c>
      <c r="I4" s="1">
        <f>SUM(I5,I12,I21,I31,I41,I48,I54,I61,I69,I73,I83,I89,I95,I98,I106)</f>
        <v>5356.6</v>
      </c>
      <c r="J4" s="1">
        <f>SUM(J5,J12,J21,J31,J41,J48,J54,J61,J69,J73,J83,J89,J95,J98,J106)</f>
        <v>25175.800000000003</v>
      </c>
      <c r="K4" s="77"/>
      <c r="L4" s="77"/>
      <c r="M4" s="2"/>
    </row>
    <row r="5" spans="1:13" s="32" customFormat="1" ht="30" customHeight="1">
      <c r="A5" s="113" t="s">
        <v>356</v>
      </c>
      <c r="B5" s="114"/>
      <c r="C5" s="114"/>
      <c r="D5" s="34"/>
      <c r="E5" s="34">
        <f>SUM(E6:E11)</f>
        <v>16.9</v>
      </c>
      <c r="F5" s="34"/>
      <c r="G5" s="34">
        <f>SUM(G6:G11)</f>
        <v>4078</v>
      </c>
      <c r="H5" s="34">
        <f>SUM(H6:H11)</f>
        <v>912</v>
      </c>
      <c r="I5" s="34">
        <f>SUM(I6:I11)</f>
        <v>82</v>
      </c>
      <c r="J5" s="34">
        <f>SUM(J6:J11)</f>
        <v>830</v>
      </c>
      <c r="K5" s="78"/>
      <c r="L5" s="78"/>
      <c r="M5" s="33"/>
    </row>
    <row r="6" spans="1:13" ht="30" customHeight="1">
      <c r="A6" s="15" t="s">
        <v>14</v>
      </c>
      <c r="B6" s="1" t="s">
        <v>15</v>
      </c>
      <c r="C6" s="27" t="s">
        <v>234</v>
      </c>
      <c r="D6" s="1" t="s">
        <v>16</v>
      </c>
      <c r="E6" s="1">
        <v>5.1</v>
      </c>
      <c r="F6" s="1" t="s">
        <v>17</v>
      </c>
      <c r="G6" s="1">
        <v>1646</v>
      </c>
      <c r="H6" s="1">
        <f>55*E6</f>
        <v>280.5</v>
      </c>
      <c r="I6" s="1"/>
      <c r="J6" s="1">
        <f aca="true" t="shared" si="0" ref="J6:J11">H6-I6</f>
        <v>280.5</v>
      </c>
      <c r="K6" s="79" t="s">
        <v>233</v>
      </c>
      <c r="L6" s="77" t="s">
        <v>376</v>
      </c>
      <c r="M6" s="2"/>
    </row>
    <row r="7" spans="1:13" ht="30" customHeight="1">
      <c r="A7" s="15" t="s">
        <v>14</v>
      </c>
      <c r="B7" s="1" t="s">
        <v>18</v>
      </c>
      <c r="C7" s="27" t="s">
        <v>235</v>
      </c>
      <c r="D7" s="1" t="s">
        <v>16</v>
      </c>
      <c r="E7" s="1">
        <v>3.5</v>
      </c>
      <c r="F7" s="1" t="s">
        <v>86</v>
      </c>
      <c r="G7" s="1">
        <v>560</v>
      </c>
      <c r="H7" s="1">
        <f>50*E7</f>
        <v>175</v>
      </c>
      <c r="I7" s="1">
        <v>82</v>
      </c>
      <c r="J7" s="1">
        <f t="shared" si="0"/>
        <v>93</v>
      </c>
      <c r="K7" s="77" t="s">
        <v>237</v>
      </c>
      <c r="L7" s="77" t="s">
        <v>20</v>
      </c>
      <c r="M7" s="2"/>
    </row>
    <row r="8" spans="1:13" ht="30" customHeight="1">
      <c r="A8" s="15" t="s">
        <v>14</v>
      </c>
      <c r="B8" s="1" t="s">
        <v>18</v>
      </c>
      <c r="C8" s="27" t="s">
        <v>21</v>
      </c>
      <c r="D8" s="1" t="s">
        <v>16</v>
      </c>
      <c r="E8" s="1">
        <v>2</v>
      </c>
      <c r="F8" s="1" t="s">
        <v>86</v>
      </c>
      <c r="G8" s="1">
        <v>502</v>
      </c>
      <c r="H8" s="1">
        <f>55*E8</f>
        <v>110</v>
      </c>
      <c r="I8" s="1"/>
      <c r="J8" s="1">
        <f t="shared" si="0"/>
        <v>110</v>
      </c>
      <c r="K8" s="77" t="s">
        <v>236</v>
      </c>
      <c r="L8" s="77" t="s">
        <v>22</v>
      </c>
      <c r="M8" s="2"/>
    </row>
    <row r="9" spans="1:13" ht="30" customHeight="1">
      <c r="A9" s="15" t="s">
        <v>14</v>
      </c>
      <c r="B9" s="1" t="s">
        <v>18</v>
      </c>
      <c r="C9" s="21" t="s">
        <v>23</v>
      </c>
      <c r="D9" s="1" t="s">
        <v>16</v>
      </c>
      <c r="E9" s="1">
        <v>2</v>
      </c>
      <c r="F9" s="1" t="s">
        <v>86</v>
      </c>
      <c r="G9" s="1">
        <v>250</v>
      </c>
      <c r="H9" s="1">
        <f>55*E9</f>
        <v>110</v>
      </c>
      <c r="I9" s="1"/>
      <c r="J9" s="1">
        <f t="shared" si="0"/>
        <v>110</v>
      </c>
      <c r="K9" s="77" t="s">
        <v>24</v>
      </c>
      <c r="L9" s="77" t="s">
        <v>25</v>
      </c>
      <c r="M9" s="2"/>
    </row>
    <row r="10" spans="1:13" ht="30" customHeight="1">
      <c r="A10" s="15" t="s">
        <v>14</v>
      </c>
      <c r="B10" s="3" t="s">
        <v>26</v>
      </c>
      <c r="C10" s="27" t="s">
        <v>238</v>
      </c>
      <c r="D10" s="4" t="s">
        <v>16</v>
      </c>
      <c r="E10" s="1">
        <v>3</v>
      </c>
      <c r="F10" s="1" t="s">
        <v>86</v>
      </c>
      <c r="G10" s="1">
        <v>650</v>
      </c>
      <c r="H10" s="1">
        <f>55*E10</f>
        <v>165</v>
      </c>
      <c r="I10" s="1"/>
      <c r="J10" s="1">
        <f t="shared" si="0"/>
        <v>165</v>
      </c>
      <c r="K10" s="77" t="s">
        <v>377</v>
      </c>
      <c r="L10" s="80" t="s">
        <v>378</v>
      </c>
      <c r="M10" s="20"/>
    </row>
    <row r="11" spans="1:13" ht="30" customHeight="1">
      <c r="A11" s="15" t="s">
        <v>14</v>
      </c>
      <c r="B11" s="3" t="s">
        <v>26</v>
      </c>
      <c r="C11" s="27" t="s">
        <v>239</v>
      </c>
      <c r="D11" s="4" t="s">
        <v>16</v>
      </c>
      <c r="E11" s="1">
        <v>1.3</v>
      </c>
      <c r="F11" s="1" t="s">
        <v>177</v>
      </c>
      <c r="G11" s="1">
        <v>470</v>
      </c>
      <c r="H11" s="1">
        <f>55*E11</f>
        <v>71.5</v>
      </c>
      <c r="I11" s="1"/>
      <c r="J11" s="1">
        <f t="shared" si="0"/>
        <v>71.5</v>
      </c>
      <c r="K11" s="77" t="s">
        <v>379</v>
      </c>
      <c r="L11" s="80" t="s">
        <v>380</v>
      </c>
      <c r="M11" s="20"/>
    </row>
    <row r="12" spans="1:13" s="32" customFormat="1" ht="30" customHeight="1">
      <c r="A12" s="116" t="s">
        <v>357</v>
      </c>
      <c r="B12" s="117"/>
      <c r="C12" s="117"/>
      <c r="D12" s="23"/>
      <c r="E12" s="23">
        <f>SUM(E13:E20)</f>
        <v>106.3</v>
      </c>
      <c r="F12" s="23"/>
      <c r="G12" s="23">
        <f>SUM(G13:G20)</f>
        <v>35138.9</v>
      </c>
      <c r="H12" s="23">
        <f>SUM(H13:H20)</f>
        <v>6191.3</v>
      </c>
      <c r="I12" s="23">
        <f>SUM(I13:I20)</f>
        <v>754</v>
      </c>
      <c r="J12" s="23">
        <f>SUM(J13:J20)</f>
        <v>2339</v>
      </c>
      <c r="K12" s="81"/>
      <c r="L12" s="81"/>
      <c r="M12" s="24"/>
    </row>
    <row r="13" spans="1:13" ht="30" customHeight="1">
      <c r="A13" s="40" t="s">
        <v>279</v>
      </c>
      <c r="B13" s="3" t="s">
        <v>280</v>
      </c>
      <c r="C13" s="18" t="s">
        <v>27</v>
      </c>
      <c r="D13" s="17" t="s">
        <v>16</v>
      </c>
      <c r="E13" s="17">
        <v>3.2</v>
      </c>
      <c r="F13" s="22" t="s">
        <v>17</v>
      </c>
      <c r="G13" s="17">
        <v>689</v>
      </c>
      <c r="H13" s="16">
        <v>176</v>
      </c>
      <c r="I13" s="1"/>
      <c r="J13" s="4">
        <v>176</v>
      </c>
      <c r="K13" s="82" t="s">
        <v>396</v>
      </c>
      <c r="L13" s="82" t="s">
        <v>396</v>
      </c>
      <c r="M13" s="74"/>
    </row>
    <row r="14" spans="1:13" ht="30" customHeight="1">
      <c r="A14" s="40" t="s">
        <v>279</v>
      </c>
      <c r="B14" s="3" t="s">
        <v>29</v>
      </c>
      <c r="C14" s="10" t="s">
        <v>206</v>
      </c>
      <c r="D14" s="3" t="s">
        <v>16</v>
      </c>
      <c r="E14" s="3">
        <v>3.9</v>
      </c>
      <c r="F14" s="3" t="s">
        <v>17</v>
      </c>
      <c r="G14" s="3">
        <v>1698</v>
      </c>
      <c r="H14" s="3">
        <f>55*E14</f>
        <v>214.5</v>
      </c>
      <c r="I14" s="3"/>
      <c r="J14" s="3">
        <v>214.5</v>
      </c>
      <c r="K14" s="80" t="s">
        <v>30</v>
      </c>
      <c r="L14" s="80"/>
      <c r="M14" s="6"/>
    </row>
    <row r="15" spans="1:13" ht="30" customHeight="1">
      <c r="A15" s="40" t="s">
        <v>279</v>
      </c>
      <c r="B15" s="3" t="s">
        <v>281</v>
      </c>
      <c r="C15" s="10" t="s">
        <v>31</v>
      </c>
      <c r="D15" s="3" t="s">
        <v>16</v>
      </c>
      <c r="E15" s="3">
        <v>14.9</v>
      </c>
      <c r="F15" s="3" t="s">
        <v>32</v>
      </c>
      <c r="G15" s="3">
        <v>11430</v>
      </c>
      <c r="H15" s="3">
        <f>65*E15</f>
        <v>968.5</v>
      </c>
      <c r="I15" s="3"/>
      <c r="J15" s="3">
        <v>338.5</v>
      </c>
      <c r="K15" s="80" t="s">
        <v>33</v>
      </c>
      <c r="L15" s="80" t="s">
        <v>34</v>
      </c>
      <c r="M15" s="6"/>
    </row>
    <row r="16" spans="1:13" ht="30" customHeight="1">
      <c r="A16" s="40" t="s">
        <v>279</v>
      </c>
      <c r="B16" s="3" t="s">
        <v>281</v>
      </c>
      <c r="C16" s="10" t="s">
        <v>369</v>
      </c>
      <c r="D16" s="3" t="s">
        <v>16</v>
      </c>
      <c r="E16" s="3">
        <v>10.4</v>
      </c>
      <c r="F16" s="3" t="s">
        <v>32</v>
      </c>
      <c r="G16" s="3">
        <v>8981.7</v>
      </c>
      <c r="H16" s="3">
        <v>718.8</v>
      </c>
      <c r="I16" s="3"/>
      <c r="J16" s="3">
        <v>302</v>
      </c>
      <c r="K16" s="80" t="s">
        <v>35</v>
      </c>
      <c r="L16" s="80" t="s">
        <v>36</v>
      </c>
      <c r="M16" s="6"/>
    </row>
    <row r="17" spans="1:13" ht="30" customHeight="1">
      <c r="A17" s="40" t="s">
        <v>279</v>
      </c>
      <c r="B17" s="3" t="s">
        <v>37</v>
      </c>
      <c r="C17" s="10" t="s">
        <v>207</v>
      </c>
      <c r="D17" s="3" t="s">
        <v>16</v>
      </c>
      <c r="E17" s="3">
        <v>28</v>
      </c>
      <c r="F17" s="3" t="s">
        <v>208</v>
      </c>
      <c r="G17" s="3">
        <v>4500</v>
      </c>
      <c r="H17" s="3">
        <v>1540</v>
      </c>
      <c r="I17" s="3">
        <v>454</v>
      </c>
      <c r="J17" s="3">
        <v>446</v>
      </c>
      <c r="K17" s="80" t="s">
        <v>38</v>
      </c>
      <c r="L17" s="80"/>
      <c r="M17" s="6"/>
    </row>
    <row r="18" spans="1:13" ht="30" customHeight="1">
      <c r="A18" s="40" t="s">
        <v>279</v>
      </c>
      <c r="B18" s="3" t="s">
        <v>39</v>
      </c>
      <c r="C18" s="10" t="s">
        <v>209</v>
      </c>
      <c r="D18" s="3" t="s">
        <v>16</v>
      </c>
      <c r="E18" s="3">
        <v>4.9</v>
      </c>
      <c r="F18" s="3" t="s">
        <v>32</v>
      </c>
      <c r="G18" s="3">
        <v>2981</v>
      </c>
      <c r="H18" s="3">
        <f>E18*65</f>
        <v>318.5</v>
      </c>
      <c r="I18" s="3"/>
      <c r="J18" s="3">
        <v>288</v>
      </c>
      <c r="K18" s="80" t="s">
        <v>40</v>
      </c>
      <c r="L18" s="80" t="s">
        <v>41</v>
      </c>
      <c r="M18" s="6"/>
    </row>
    <row r="19" spans="1:13" ht="30" customHeight="1">
      <c r="A19" s="40" t="s">
        <v>279</v>
      </c>
      <c r="B19" s="29" t="s">
        <v>42</v>
      </c>
      <c r="C19" s="37" t="s">
        <v>211</v>
      </c>
      <c r="D19" s="29" t="s">
        <v>210</v>
      </c>
      <c r="E19" s="1">
        <v>26.8</v>
      </c>
      <c r="F19" s="1" t="s">
        <v>43</v>
      </c>
      <c r="G19" s="1">
        <v>2999.2</v>
      </c>
      <c r="H19" s="3">
        <v>1474</v>
      </c>
      <c r="I19" s="3">
        <v>300</v>
      </c>
      <c r="J19" s="3">
        <v>128</v>
      </c>
      <c r="K19" s="80" t="s">
        <v>397</v>
      </c>
      <c r="L19" s="80" t="s">
        <v>398</v>
      </c>
      <c r="M19" s="6"/>
    </row>
    <row r="20" spans="1:13" ht="30" customHeight="1">
      <c r="A20" s="40" t="s">
        <v>279</v>
      </c>
      <c r="B20" s="3" t="s">
        <v>44</v>
      </c>
      <c r="C20" s="10" t="s">
        <v>212</v>
      </c>
      <c r="D20" s="29" t="s">
        <v>210</v>
      </c>
      <c r="E20" s="3">
        <v>14.2</v>
      </c>
      <c r="F20" s="3" t="s">
        <v>19</v>
      </c>
      <c r="G20" s="3">
        <v>1860</v>
      </c>
      <c r="H20" s="3">
        <v>781</v>
      </c>
      <c r="I20" s="3"/>
      <c r="J20" s="3">
        <v>446</v>
      </c>
      <c r="K20" s="80" t="s">
        <v>399</v>
      </c>
      <c r="L20" s="80" t="s">
        <v>400</v>
      </c>
      <c r="M20" s="6"/>
    </row>
    <row r="21" spans="1:13" s="32" customFormat="1" ht="30" customHeight="1">
      <c r="A21" s="122" t="s">
        <v>358</v>
      </c>
      <c r="B21" s="123"/>
      <c r="C21" s="123"/>
      <c r="D21" s="12"/>
      <c r="E21" s="12">
        <f>SUM(E22:E30)</f>
        <v>85.69999999999999</v>
      </c>
      <c r="F21" s="12"/>
      <c r="G21" s="12">
        <f>SUM(G22:G30)</f>
        <v>36243</v>
      </c>
      <c r="H21" s="12">
        <f>SUM(H22:H30)</f>
        <v>4505</v>
      </c>
      <c r="I21" s="12">
        <f>SUM(I22:I30)</f>
        <v>504.6</v>
      </c>
      <c r="J21" s="12">
        <f>SUM(J22:J30)</f>
        <v>2372</v>
      </c>
      <c r="K21" s="81"/>
      <c r="L21" s="81"/>
      <c r="M21" s="35"/>
    </row>
    <row r="22" spans="1:13" ht="30" customHeight="1">
      <c r="A22" s="40" t="s">
        <v>50</v>
      </c>
      <c r="B22" s="17" t="s">
        <v>242</v>
      </c>
      <c r="C22" s="18" t="s">
        <v>266</v>
      </c>
      <c r="D22" s="17" t="s">
        <v>249</v>
      </c>
      <c r="E22" s="17">
        <v>9.9</v>
      </c>
      <c r="F22" s="22" t="s">
        <v>46</v>
      </c>
      <c r="G22" s="17">
        <v>1948</v>
      </c>
      <c r="H22" s="16">
        <f>55*E22</f>
        <v>544.5</v>
      </c>
      <c r="I22" s="17">
        <v>121.9</v>
      </c>
      <c r="J22" s="4">
        <v>422</v>
      </c>
      <c r="K22" s="82" t="s">
        <v>241</v>
      </c>
      <c r="L22" s="82" t="s">
        <v>240</v>
      </c>
      <c r="M22" s="19"/>
    </row>
    <row r="23" spans="1:13" ht="30" customHeight="1">
      <c r="A23" s="40" t="s">
        <v>50</v>
      </c>
      <c r="B23" s="17" t="s">
        <v>242</v>
      </c>
      <c r="C23" s="18" t="s">
        <v>244</v>
      </c>
      <c r="D23" s="17" t="s">
        <v>249</v>
      </c>
      <c r="E23" s="1">
        <v>4.4</v>
      </c>
      <c r="F23" s="22" t="s">
        <v>46</v>
      </c>
      <c r="G23" s="1">
        <v>662</v>
      </c>
      <c r="H23" s="1">
        <f>55*E23</f>
        <v>242.00000000000003</v>
      </c>
      <c r="I23" s="1">
        <v>171.2</v>
      </c>
      <c r="J23" s="1">
        <v>48</v>
      </c>
      <c r="K23" s="82" t="s">
        <v>47</v>
      </c>
      <c r="L23" s="82" t="s">
        <v>245</v>
      </c>
      <c r="M23" s="19"/>
    </row>
    <row r="24" spans="1:13" ht="30" customHeight="1">
      <c r="A24" s="40" t="s">
        <v>50</v>
      </c>
      <c r="B24" s="1" t="s">
        <v>311</v>
      </c>
      <c r="C24" s="18" t="s">
        <v>253</v>
      </c>
      <c r="D24" s="17" t="s">
        <v>45</v>
      </c>
      <c r="E24" s="1">
        <v>9.5</v>
      </c>
      <c r="F24" s="22" t="s">
        <v>46</v>
      </c>
      <c r="G24" s="1">
        <v>1898</v>
      </c>
      <c r="H24" s="1">
        <f>55*E24</f>
        <v>522.5</v>
      </c>
      <c r="I24" s="1"/>
      <c r="J24" s="1">
        <v>264</v>
      </c>
      <c r="K24" s="77" t="s">
        <v>405</v>
      </c>
      <c r="L24" s="82" t="s">
        <v>48</v>
      </c>
      <c r="M24" s="19"/>
    </row>
    <row r="25" spans="1:13" ht="30" customHeight="1">
      <c r="A25" s="40" t="s">
        <v>50</v>
      </c>
      <c r="B25" s="1" t="s">
        <v>312</v>
      </c>
      <c r="C25" s="27" t="s">
        <v>49</v>
      </c>
      <c r="D25" s="17" t="s">
        <v>249</v>
      </c>
      <c r="E25" s="1">
        <v>9</v>
      </c>
      <c r="F25" s="1" t="s">
        <v>28</v>
      </c>
      <c r="G25" s="1">
        <v>1120</v>
      </c>
      <c r="H25" s="1">
        <v>450</v>
      </c>
      <c r="I25" s="1"/>
      <c r="J25" s="1">
        <v>450</v>
      </c>
      <c r="K25" s="77" t="s">
        <v>246</v>
      </c>
      <c r="L25" s="77"/>
      <c r="M25" s="20"/>
    </row>
    <row r="26" spans="1:13" ht="30" customHeight="1">
      <c r="A26" s="40" t="s">
        <v>50</v>
      </c>
      <c r="B26" s="1" t="s">
        <v>313</v>
      </c>
      <c r="C26" s="27" t="s">
        <v>260</v>
      </c>
      <c r="D26" s="17" t="s">
        <v>249</v>
      </c>
      <c r="E26" s="1">
        <v>3.1</v>
      </c>
      <c r="F26" s="1" t="s">
        <v>28</v>
      </c>
      <c r="G26" s="1">
        <v>310</v>
      </c>
      <c r="H26" s="1">
        <f>50*E26</f>
        <v>155</v>
      </c>
      <c r="I26" s="1"/>
      <c r="J26" s="1">
        <v>112</v>
      </c>
      <c r="K26" s="77" t="s">
        <v>261</v>
      </c>
      <c r="L26" s="77"/>
      <c r="M26" s="20"/>
    </row>
    <row r="27" spans="1:13" ht="30" customHeight="1">
      <c r="A27" s="40" t="s">
        <v>50</v>
      </c>
      <c r="B27" s="3" t="s">
        <v>314</v>
      </c>
      <c r="C27" s="21" t="s">
        <v>248</v>
      </c>
      <c r="D27" s="4" t="s">
        <v>45</v>
      </c>
      <c r="E27" s="16">
        <v>6.7</v>
      </c>
      <c r="F27" s="1" t="s">
        <v>28</v>
      </c>
      <c r="G27" s="16">
        <v>770</v>
      </c>
      <c r="H27" s="1">
        <f>50*E27</f>
        <v>335</v>
      </c>
      <c r="I27" s="1"/>
      <c r="J27" s="1">
        <v>335</v>
      </c>
      <c r="K27" s="77" t="s">
        <v>247</v>
      </c>
      <c r="L27" s="83"/>
      <c r="M27" s="20"/>
    </row>
    <row r="28" spans="1:13" ht="30" customHeight="1">
      <c r="A28" s="40" t="s">
        <v>254</v>
      </c>
      <c r="B28" s="3" t="s">
        <v>255</v>
      </c>
      <c r="C28" s="21" t="s">
        <v>256</v>
      </c>
      <c r="D28" s="4" t="s">
        <v>45</v>
      </c>
      <c r="E28" s="16">
        <v>23</v>
      </c>
      <c r="F28" s="1" t="s">
        <v>257</v>
      </c>
      <c r="G28" s="16">
        <v>4554</v>
      </c>
      <c r="H28" s="1">
        <v>1150</v>
      </c>
      <c r="I28" s="1"/>
      <c r="J28" s="1">
        <v>200</v>
      </c>
      <c r="K28" s="77" t="s">
        <v>258</v>
      </c>
      <c r="L28" s="77"/>
      <c r="M28" s="20"/>
    </row>
    <row r="29" spans="1:13" ht="30" customHeight="1">
      <c r="A29" s="40" t="s">
        <v>50</v>
      </c>
      <c r="B29" s="1" t="s">
        <v>243</v>
      </c>
      <c r="C29" s="18" t="s">
        <v>406</v>
      </c>
      <c r="D29" s="17" t="s">
        <v>249</v>
      </c>
      <c r="E29" s="1">
        <v>11</v>
      </c>
      <c r="F29" s="22" t="s">
        <v>46</v>
      </c>
      <c r="G29" s="1">
        <v>23073</v>
      </c>
      <c r="H29" s="1">
        <f>55*E29</f>
        <v>605</v>
      </c>
      <c r="I29" s="1">
        <v>211.5</v>
      </c>
      <c r="J29" s="1">
        <v>259</v>
      </c>
      <c r="K29" s="77" t="s">
        <v>283</v>
      </c>
      <c r="L29" s="77"/>
      <c r="M29" s="19"/>
    </row>
    <row r="30" spans="1:13" ht="30" customHeight="1">
      <c r="A30" s="40" t="s">
        <v>50</v>
      </c>
      <c r="B30" s="1" t="s">
        <v>243</v>
      </c>
      <c r="C30" s="18" t="s">
        <v>407</v>
      </c>
      <c r="D30" s="17" t="s">
        <v>249</v>
      </c>
      <c r="E30" s="1">
        <v>9.1</v>
      </c>
      <c r="F30" s="22" t="s">
        <v>46</v>
      </c>
      <c r="G30" s="1">
        <v>1908</v>
      </c>
      <c r="H30" s="1">
        <v>501</v>
      </c>
      <c r="I30" s="1"/>
      <c r="J30" s="1">
        <v>282</v>
      </c>
      <c r="K30" s="77" t="s">
        <v>284</v>
      </c>
      <c r="L30" s="77"/>
      <c r="M30" s="19"/>
    </row>
    <row r="31" spans="1:13" s="32" customFormat="1" ht="30" customHeight="1">
      <c r="A31" s="113" t="s">
        <v>359</v>
      </c>
      <c r="B31" s="114"/>
      <c r="C31" s="113"/>
      <c r="D31" s="34"/>
      <c r="E31" s="34">
        <f>SUM(E32:E40)</f>
        <v>73.5</v>
      </c>
      <c r="F31" s="34"/>
      <c r="G31" s="34">
        <f>SUM(G32:G40)</f>
        <v>14424</v>
      </c>
      <c r="H31" s="34">
        <f>SUM(H32:H40)</f>
        <v>4049</v>
      </c>
      <c r="I31" s="34">
        <f>SUM(I32:I40)</f>
        <v>251.5</v>
      </c>
      <c r="J31" s="34">
        <f>SUM(J32:J40)</f>
        <v>2015</v>
      </c>
      <c r="K31" s="78"/>
      <c r="L31" s="78"/>
      <c r="M31" s="33"/>
    </row>
    <row r="32" spans="1:13" ht="30" customHeight="1">
      <c r="A32" s="40" t="s">
        <v>315</v>
      </c>
      <c r="B32" s="3" t="s">
        <v>316</v>
      </c>
      <c r="C32" s="9" t="s">
        <v>51</v>
      </c>
      <c r="D32" s="4" t="s">
        <v>16</v>
      </c>
      <c r="E32" s="4">
        <v>7.2</v>
      </c>
      <c r="F32" s="22" t="s">
        <v>17</v>
      </c>
      <c r="G32" s="28">
        <v>2200</v>
      </c>
      <c r="H32" s="16">
        <v>429.5</v>
      </c>
      <c r="I32" s="1"/>
      <c r="J32" s="4">
        <v>351</v>
      </c>
      <c r="K32" s="80" t="s">
        <v>52</v>
      </c>
      <c r="L32" s="80" t="s">
        <v>53</v>
      </c>
      <c r="M32" s="6"/>
    </row>
    <row r="33" spans="1:13" ht="42" customHeight="1">
      <c r="A33" s="40" t="s">
        <v>315</v>
      </c>
      <c r="B33" s="1" t="s">
        <v>317</v>
      </c>
      <c r="C33" s="27" t="s">
        <v>250</v>
      </c>
      <c r="D33" s="1" t="s">
        <v>55</v>
      </c>
      <c r="E33" s="1">
        <v>8.7</v>
      </c>
      <c r="F33" s="1" t="s">
        <v>17</v>
      </c>
      <c r="G33" s="1">
        <v>1375</v>
      </c>
      <c r="H33" s="1">
        <f>E33*55</f>
        <v>478.49999999999994</v>
      </c>
      <c r="I33" s="1"/>
      <c r="J33" s="1">
        <v>264.5</v>
      </c>
      <c r="K33" s="77" t="s">
        <v>373</v>
      </c>
      <c r="L33" s="80" t="s">
        <v>57</v>
      </c>
      <c r="M33" s="2"/>
    </row>
    <row r="34" spans="1:13" ht="30" customHeight="1">
      <c r="A34" s="40" t="s">
        <v>315</v>
      </c>
      <c r="B34" s="1" t="s">
        <v>317</v>
      </c>
      <c r="C34" s="27" t="s">
        <v>251</v>
      </c>
      <c r="D34" s="1" t="s">
        <v>55</v>
      </c>
      <c r="E34" s="1">
        <v>3.3</v>
      </c>
      <c r="F34" s="1" t="s">
        <v>17</v>
      </c>
      <c r="G34" s="1">
        <v>660</v>
      </c>
      <c r="H34" s="1">
        <f>E34*55</f>
        <v>181.5</v>
      </c>
      <c r="I34" s="1"/>
      <c r="J34" s="1">
        <v>181.5</v>
      </c>
      <c r="K34" s="80" t="s">
        <v>58</v>
      </c>
      <c r="L34" s="80" t="s">
        <v>59</v>
      </c>
      <c r="M34" s="2"/>
    </row>
    <row r="35" spans="1:13" ht="30" customHeight="1">
      <c r="A35" s="40" t="s">
        <v>315</v>
      </c>
      <c r="B35" s="1" t="s">
        <v>318</v>
      </c>
      <c r="C35" s="27" t="s">
        <v>60</v>
      </c>
      <c r="D35" s="1" t="s">
        <v>61</v>
      </c>
      <c r="E35" s="1">
        <v>8.8</v>
      </c>
      <c r="F35" s="1" t="s">
        <v>32</v>
      </c>
      <c r="G35" s="1">
        <v>1500</v>
      </c>
      <c r="H35" s="1">
        <v>440</v>
      </c>
      <c r="I35" s="1"/>
      <c r="J35" s="1">
        <v>220</v>
      </c>
      <c r="K35" s="77" t="s">
        <v>62</v>
      </c>
      <c r="L35" s="77"/>
      <c r="M35" s="2"/>
    </row>
    <row r="36" spans="1:13" ht="30" customHeight="1">
      <c r="A36" s="40" t="s">
        <v>315</v>
      </c>
      <c r="B36" s="1" t="s">
        <v>319</v>
      </c>
      <c r="C36" s="27" t="s">
        <v>63</v>
      </c>
      <c r="D36" s="1" t="s">
        <v>16</v>
      </c>
      <c r="E36" s="1">
        <v>10</v>
      </c>
      <c r="F36" s="1" t="s">
        <v>17</v>
      </c>
      <c r="G36" s="1">
        <v>1800</v>
      </c>
      <c r="H36" s="1">
        <v>550</v>
      </c>
      <c r="I36" s="1"/>
      <c r="J36" s="1">
        <v>275</v>
      </c>
      <c r="K36" s="77" t="s">
        <v>64</v>
      </c>
      <c r="L36" s="77"/>
      <c r="M36" s="2"/>
    </row>
    <row r="37" spans="1:13" ht="45.75" customHeight="1">
      <c r="A37" s="40" t="s">
        <v>315</v>
      </c>
      <c r="B37" s="1" t="s">
        <v>320</v>
      </c>
      <c r="C37" s="73" t="s">
        <v>321</v>
      </c>
      <c r="D37" s="1" t="s">
        <v>65</v>
      </c>
      <c r="E37" s="1">
        <v>14</v>
      </c>
      <c r="F37" s="1" t="s">
        <v>32</v>
      </c>
      <c r="G37" s="1">
        <v>2885</v>
      </c>
      <c r="H37" s="1">
        <v>840</v>
      </c>
      <c r="I37" s="1">
        <v>251.5</v>
      </c>
      <c r="J37" s="1">
        <v>158</v>
      </c>
      <c r="K37" s="83" t="s">
        <v>231</v>
      </c>
      <c r="L37" s="77" t="s">
        <v>66</v>
      </c>
      <c r="M37" s="2"/>
    </row>
    <row r="38" spans="1:13" ht="30" customHeight="1">
      <c r="A38" s="40" t="s">
        <v>315</v>
      </c>
      <c r="B38" s="1" t="s">
        <v>320</v>
      </c>
      <c r="C38" s="27" t="s">
        <v>252</v>
      </c>
      <c r="D38" s="1" t="s">
        <v>65</v>
      </c>
      <c r="E38" s="1">
        <v>2</v>
      </c>
      <c r="F38" s="1" t="s">
        <v>32</v>
      </c>
      <c r="G38" s="1">
        <v>349</v>
      </c>
      <c r="H38" s="1">
        <v>120</v>
      </c>
      <c r="I38" s="1"/>
      <c r="J38" s="1">
        <v>120</v>
      </c>
      <c r="K38" s="77" t="s">
        <v>67</v>
      </c>
      <c r="L38" s="77" t="s">
        <v>68</v>
      </c>
      <c r="M38" s="2"/>
    </row>
    <row r="39" spans="1:13" ht="30" customHeight="1">
      <c r="A39" s="40" t="s">
        <v>315</v>
      </c>
      <c r="B39" s="1" t="s">
        <v>371</v>
      </c>
      <c r="C39" s="27" t="s">
        <v>372</v>
      </c>
      <c r="D39" s="1" t="s">
        <v>16</v>
      </c>
      <c r="E39" s="1">
        <v>6.3</v>
      </c>
      <c r="F39" s="1" t="s">
        <v>32</v>
      </c>
      <c r="G39" s="1">
        <v>1944</v>
      </c>
      <c r="H39" s="1">
        <f>45*E39</f>
        <v>283.5</v>
      </c>
      <c r="I39" s="1"/>
      <c r="J39" s="1">
        <v>170</v>
      </c>
      <c r="K39" s="77" t="s">
        <v>69</v>
      </c>
      <c r="L39" s="77"/>
      <c r="M39" s="2"/>
    </row>
    <row r="40" spans="1:13" ht="30" customHeight="1">
      <c r="A40" s="40" t="s">
        <v>315</v>
      </c>
      <c r="B40" s="3" t="s">
        <v>374</v>
      </c>
      <c r="C40" s="18" t="s">
        <v>54</v>
      </c>
      <c r="D40" s="4" t="s">
        <v>55</v>
      </c>
      <c r="E40" s="17">
        <v>13.2</v>
      </c>
      <c r="F40" s="22" t="s">
        <v>17</v>
      </c>
      <c r="G40" s="17">
        <v>1711</v>
      </c>
      <c r="H40" s="16">
        <f>E40*55</f>
        <v>726</v>
      </c>
      <c r="I40" s="17"/>
      <c r="J40" s="4">
        <v>275</v>
      </c>
      <c r="K40" s="82" t="s">
        <v>56</v>
      </c>
      <c r="L40" s="82"/>
      <c r="M40" s="74"/>
    </row>
    <row r="41" spans="1:13" s="32" customFormat="1" ht="30" customHeight="1">
      <c r="A41" s="113" t="s">
        <v>322</v>
      </c>
      <c r="B41" s="114"/>
      <c r="C41" s="113"/>
      <c r="D41" s="34"/>
      <c r="E41" s="34">
        <f>SUM(E42:E47)</f>
        <v>25.9</v>
      </c>
      <c r="F41" s="34"/>
      <c r="G41" s="34">
        <f>SUM(G42:G47)</f>
        <v>7835.1</v>
      </c>
      <c r="H41" s="34">
        <f>SUM(H42:H47)</f>
        <v>1425.2000000000003</v>
      </c>
      <c r="I41" s="34"/>
      <c r="J41" s="34">
        <f>SUM(J42:J47)</f>
        <v>1315.0000000000002</v>
      </c>
      <c r="K41" s="78"/>
      <c r="L41" s="78"/>
      <c r="M41" s="33"/>
    </row>
    <row r="42" spans="1:13" ht="44.25" customHeight="1">
      <c r="A42" s="31" t="s">
        <v>322</v>
      </c>
      <c r="B42" s="3" t="s">
        <v>324</v>
      </c>
      <c r="C42" s="9" t="s">
        <v>213</v>
      </c>
      <c r="D42" s="17" t="s">
        <v>45</v>
      </c>
      <c r="E42" s="36">
        <v>4</v>
      </c>
      <c r="F42" s="22" t="s">
        <v>28</v>
      </c>
      <c r="G42" s="28">
        <v>624</v>
      </c>
      <c r="H42" s="16">
        <f>E42*55</f>
        <v>220</v>
      </c>
      <c r="I42" s="1"/>
      <c r="J42" s="16">
        <f>H42</f>
        <v>220</v>
      </c>
      <c r="K42" s="84" t="s">
        <v>70</v>
      </c>
      <c r="L42" s="84" t="s">
        <v>71</v>
      </c>
      <c r="M42" s="11"/>
    </row>
    <row r="43" spans="1:13" ht="30" customHeight="1">
      <c r="A43" s="31" t="s">
        <v>322</v>
      </c>
      <c r="B43" s="3" t="s">
        <v>323</v>
      </c>
      <c r="C43" s="9" t="s">
        <v>72</v>
      </c>
      <c r="D43" s="36" t="s">
        <v>45</v>
      </c>
      <c r="E43" s="36">
        <v>2.2</v>
      </c>
      <c r="F43" s="22" t="s">
        <v>28</v>
      </c>
      <c r="G43" s="28">
        <v>466</v>
      </c>
      <c r="H43" s="16">
        <v>122.1</v>
      </c>
      <c r="I43" s="1"/>
      <c r="J43" s="16">
        <f>H43</f>
        <v>122.1</v>
      </c>
      <c r="K43" s="84" t="s">
        <v>381</v>
      </c>
      <c r="L43" s="84" t="s">
        <v>382</v>
      </c>
      <c r="M43" s="11" t="s">
        <v>73</v>
      </c>
    </row>
    <row r="44" spans="1:13" ht="30" customHeight="1">
      <c r="A44" s="31" t="s">
        <v>322</v>
      </c>
      <c r="B44" s="38" t="s">
        <v>325</v>
      </c>
      <c r="C44" s="66" t="s">
        <v>74</v>
      </c>
      <c r="D44" s="1" t="s">
        <v>45</v>
      </c>
      <c r="E44" s="1">
        <v>4</v>
      </c>
      <c r="F44" s="1" t="s">
        <v>28</v>
      </c>
      <c r="G44" s="1">
        <v>566.1</v>
      </c>
      <c r="H44" s="16">
        <v>220.3</v>
      </c>
      <c r="I44" s="1"/>
      <c r="J44" s="16">
        <f>H44</f>
        <v>220.3</v>
      </c>
      <c r="K44" s="85" t="s">
        <v>75</v>
      </c>
      <c r="L44" s="77" t="s">
        <v>76</v>
      </c>
      <c r="M44" s="20"/>
    </row>
    <row r="45" spans="1:13" ht="30" customHeight="1">
      <c r="A45" s="31" t="s">
        <v>322</v>
      </c>
      <c r="B45" s="38" t="s">
        <v>326</v>
      </c>
      <c r="C45" s="27" t="s">
        <v>77</v>
      </c>
      <c r="D45" s="1" t="s">
        <v>45</v>
      </c>
      <c r="E45" s="1">
        <v>5.6</v>
      </c>
      <c r="F45" s="1" t="s">
        <v>28</v>
      </c>
      <c r="G45" s="1">
        <v>1895</v>
      </c>
      <c r="H45" s="16">
        <v>305.4</v>
      </c>
      <c r="I45" s="1"/>
      <c r="J45" s="16">
        <f>H45</f>
        <v>305.4</v>
      </c>
      <c r="K45" s="86" t="s">
        <v>78</v>
      </c>
      <c r="L45" s="77"/>
      <c r="M45" s="20"/>
    </row>
    <row r="46" spans="1:13" ht="50.25" customHeight="1">
      <c r="A46" s="31" t="s">
        <v>322</v>
      </c>
      <c r="B46" s="38" t="s">
        <v>325</v>
      </c>
      <c r="C46" s="66" t="s">
        <v>79</v>
      </c>
      <c r="D46" s="1" t="s">
        <v>45</v>
      </c>
      <c r="E46" s="1">
        <v>4.9</v>
      </c>
      <c r="F46" s="1" t="s">
        <v>28</v>
      </c>
      <c r="G46" s="1">
        <v>2284</v>
      </c>
      <c r="H46" s="16">
        <f>E46*55</f>
        <v>269.5</v>
      </c>
      <c r="I46" s="1"/>
      <c r="J46" s="16">
        <v>269.5</v>
      </c>
      <c r="K46" s="77" t="s">
        <v>214</v>
      </c>
      <c r="L46" s="80" t="s">
        <v>80</v>
      </c>
      <c r="M46" s="11"/>
    </row>
    <row r="47" spans="1:13" ht="30" customHeight="1">
      <c r="A47" s="31" t="s">
        <v>322</v>
      </c>
      <c r="B47" s="5" t="s">
        <v>327</v>
      </c>
      <c r="C47" s="67" t="s">
        <v>81</v>
      </c>
      <c r="D47" s="5" t="s">
        <v>45</v>
      </c>
      <c r="E47" s="5">
        <v>5.2</v>
      </c>
      <c r="F47" s="5" t="s">
        <v>46</v>
      </c>
      <c r="G47" s="5">
        <v>2000</v>
      </c>
      <c r="H47" s="16">
        <v>287.9</v>
      </c>
      <c r="I47" s="30"/>
      <c r="J47" s="16">
        <v>177.7</v>
      </c>
      <c r="K47" s="87" t="s">
        <v>82</v>
      </c>
      <c r="L47" s="87" t="s">
        <v>83</v>
      </c>
      <c r="M47" s="20"/>
    </row>
    <row r="48" spans="1:13" s="32" customFormat="1" ht="30" customHeight="1">
      <c r="A48" s="116" t="s">
        <v>360</v>
      </c>
      <c r="B48" s="117"/>
      <c r="C48" s="117"/>
      <c r="D48" s="12"/>
      <c r="E48" s="12">
        <f>SUM(E49:E53)</f>
        <v>39.3</v>
      </c>
      <c r="F48" s="12"/>
      <c r="G48" s="12">
        <f>SUM(G49:G53)</f>
        <v>49548</v>
      </c>
      <c r="H48" s="12">
        <f>SUM(H49:H53)</f>
        <v>2201</v>
      </c>
      <c r="I48" s="12"/>
      <c r="J48" s="12">
        <f>SUM(J49:J53)</f>
        <v>2150.2</v>
      </c>
      <c r="K48" s="81"/>
      <c r="L48" s="88"/>
      <c r="M48" s="75"/>
    </row>
    <row r="49" spans="1:13" ht="30" customHeight="1">
      <c r="A49" s="15" t="s">
        <v>328</v>
      </c>
      <c r="B49" s="17" t="s">
        <v>329</v>
      </c>
      <c r="C49" s="18" t="s">
        <v>84</v>
      </c>
      <c r="D49" s="17" t="s">
        <v>85</v>
      </c>
      <c r="E49" s="17">
        <v>8.5</v>
      </c>
      <c r="F49" s="22" t="s">
        <v>86</v>
      </c>
      <c r="G49" s="17">
        <v>5339</v>
      </c>
      <c r="H49" s="4">
        <v>468</v>
      </c>
      <c r="I49" s="17"/>
      <c r="J49" s="4">
        <v>468</v>
      </c>
      <c r="K49" s="82" t="s">
        <v>87</v>
      </c>
      <c r="L49" s="82"/>
      <c r="M49" s="74"/>
    </row>
    <row r="50" spans="1:13" ht="30" customHeight="1">
      <c r="A50" s="15" t="s">
        <v>328</v>
      </c>
      <c r="B50" s="1" t="s">
        <v>330</v>
      </c>
      <c r="C50" s="27" t="s">
        <v>88</v>
      </c>
      <c r="D50" s="1" t="s">
        <v>89</v>
      </c>
      <c r="E50" s="1">
        <v>6.6</v>
      </c>
      <c r="F50" s="1" t="s">
        <v>90</v>
      </c>
      <c r="G50" s="1">
        <v>37599</v>
      </c>
      <c r="H50" s="1">
        <v>365.4</v>
      </c>
      <c r="I50" s="1"/>
      <c r="J50" s="1">
        <v>365.4</v>
      </c>
      <c r="K50" s="77" t="s">
        <v>91</v>
      </c>
      <c r="L50" s="77"/>
      <c r="M50" s="74"/>
    </row>
    <row r="51" spans="1:13" ht="30" customHeight="1">
      <c r="A51" s="15" t="s">
        <v>328</v>
      </c>
      <c r="B51" s="1" t="s">
        <v>331</v>
      </c>
      <c r="C51" s="27" t="s">
        <v>215</v>
      </c>
      <c r="D51" s="4" t="s">
        <v>85</v>
      </c>
      <c r="E51" s="4">
        <v>6.8</v>
      </c>
      <c r="F51" s="22" t="s">
        <v>86</v>
      </c>
      <c r="G51" s="28">
        <v>750</v>
      </c>
      <c r="H51" s="16">
        <f>55*E51</f>
        <v>374</v>
      </c>
      <c r="I51" s="1"/>
      <c r="J51" s="4">
        <v>323.2</v>
      </c>
      <c r="K51" s="80" t="s">
        <v>92</v>
      </c>
      <c r="L51" s="80"/>
      <c r="M51" s="74"/>
    </row>
    <row r="52" spans="1:13" ht="30" customHeight="1">
      <c r="A52" s="15" t="s">
        <v>328</v>
      </c>
      <c r="B52" s="1" t="s">
        <v>332</v>
      </c>
      <c r="C52" s="27" t="s">
        <v>93</v>
      </c>
      <c r="D52" s="1" t="s">
        <v>65</v>
      </c>
      <c r="E52" s="1">
        <v>13.4</v>
      </c>
      <c r="F52" s="1" t="s">
        <v>32</v>
      </c>
      <c r="G52" s="1">
        <v>4982</v>
      </c>
      <c r="H52" s="1">
        <v>793.6</v>
      </c>
      <c r="I52" s="1"/>
      <c r="J52" s="1">
        <v>793.6</v>
      </c>
      <c r="K52" s="77" t="s">
        <v>94</v>
      </c>
      <c r="L52" s="77" t="s">
        <v>95</v>
      </c>
      <c r="M52" s="74"/>
    </row>
    <row r="53" spans="1:13" ht="30" customHeight="1">
      <c r="A53" s="15" t="s">
        <v>328</v>
      </c>
      <c r="B53" s="1" t="s">
        <v>333</v>
      </c>
      <c r="C53" s="27" t="s">
        <v>259</v>
      </c>
      <c r="D53" s="1" t="s">
        <v>16</v>
      </c>
      <c r="E53" s="1">
        <v>4</v>
      </c>
      <c r="F53" s="1" t="s">
        <v>17</v>
      </c>
      <c r="G53" s="1">
        <v>878</v>
      </c>
      <c r="H53" s="1">
        <f>J53</f>
        <v>200</v>
      </c>
      <c r="I53" s="1"/>
      <c r="J53" s="1">
        <v>200</v>
      </c>
      <c r="K53" s="77" t="s">
        <v>96</v>
      </c>
      <c r="L53" s="77" t="s">
        <v>97</v>
      </c>
      <c r="M53" s="74"/>
    </row>
    <row r="54" spans="1:13" s="32" customFormat="1" ht="30" customHeight="1">
      <c r="A54" s="113" t="s">
        <v>361</v>
      </c>
      <c r="B54" s="114"/>
      <c r="C54" s="113"/>
      <c r="D54" s="34"/>
      <c r="E54" s="34">
        <f>SUM(E55:E60)</f>
        <v>29.500000000000004</v>
      </c>
      <c r="F54" s="34"/>
      <c r="G54" s="34">
        <f>SUM(G55:G60)</f>
        <v>54175.9</v>
      </c>
      <c r="H54" s="34">
        <f>SUM(H55:H60)</f>
        <v>1446</v>
      </c>
      <c r="I54" s="34"/>
      <c r="J54" s="34">
        <f>SUM(J55:J60)</f>
        <v>1446</v>
      </c>
      <c r="K54" s="78"/>
      <c r="L54" s="78"/>
      <c r="M54" s="33"/>
    </row>
    <row r="55" spans="1:13" ht="30" customHeight="1">
      <c r="A55" s="40" t="s">
        <v>112</v>
      </c>
      <c r="B55" s="3" t="s">
        <v>334</v>
      </c>
      <c r="C55" s="8" t="s">
        <v>98</v>
      </c>
      <c r="D55" s="4" t="s">
        <v>16</v>
      </c>
      <c r="E55" s="39">
        <v>8</v>
      </c>
      <c r="F55" s="4" t="s">
        <v>99</v>
      </c>
      <c r="G55" s="39">
        <v>13700</v>
      </c>
      <c r="H55" s="1">
        <f>E55*50</f>
        <v>400</v>
      </c>
      <c r="I55" s="1"/>
      <c r="J55" s="1">
        <v>400</v>
      </c>
      <c r="K55" s="89" t="s">
        <v>100</v>
      </c>
      <c r="L55" s="77" t="s">
        <v>401</v>
      </c>
      <c r="M55" s="2"/>
    </row>
    <row r="56" spans="1:13" ht="45.75" customHeight="1">
      <c r="A56" s="40" t="s">
        <v>112</v>
      </c>
      <c r="B56" s="3" t="s">
        <v>335</v>
      </c>
      <c r="C56" s="8" t="s">
        <v>278</v>
      </c>
      <c r="D56" s="4" t="s">
        <v>16</v>
      </c>
      <c r="E56" s="1">
        <v>8.3</v>
      </c>
      <c r="F56" s="1" t="s">
        <v>216</v>
      </c>
      <c r="G56" s="1">
        <v>33450</v>
      </c>
      <c r="H56" s="1">
        <v>417</v>
      </c>
      <c r="I56" s="1"/>
      <c r="J56" s="1">
        <v>417</v>
      </c>
      <c r="K56" s="89" t="s">
        <v>101</v>
      </c>
      <c r="L56" s="90"/>
      <c r="M56" s="2"/>
    </row>
    <row r="57" spans="1:13" ht="30" customHeight="1">
      <c r="A57" s="40" t="s">
        <v>112</v>
      </c>
      <c r="B57" s="3" t="s">
        <v>336</v>
      </c>
      <c r="C57" s="9" t="s">
        <v>102</v>
      </c>
      <c r="D57" s="4" t="s">
        <v>103</v>
      </c>
      <c r="E57" s="4">
        <v>3.3</v>
      </c>
      <c r="F57" s="22" t="s">
        <v>104</v>
      </c>
      <c r="G57" s="28">
        <v>702.9</v>
      </c>
      <c r="H57" s="16">
        <v>198</v>
      </c>
      <c r="I57" s="1"/>
      <c r="J57" s="16">
        <v>198</v>
      </c>
      <c r="K57" s="80" t="s">
        <v>383</v>
      </c>
      <c r="L57" s="80" t="s">
        <v>384</v>
      </c>
      <c r="M57" s="2"/>
    </row>
    <row r="58" spans="1:13" ht="30" customHeight="1">
      <c r="A58" s="40" t="s">
        <v>112</v>
      </c>
      <c r="B58" s="3" t="s">
        <v>105</v>
      </c>
      <c r="C58" s="21" t="s">
        <v>106</v>
      </c>
      <c r="D58" s="4" t="s">
        <v>107</v>
      </c>
      <c r="E58" s="1">
        <v>1.5</v>
      </c>
      <c r="F58" s="4" t="s">
        <v>104</v>
      </c>
      <c r="G58" s="1">
        <v>1598</v>
      </c>
      <c r="H58" s="16">
        <v>75</v>
      </c>
      <c r="I58" s="1"/>
      <c r="J58" s="16">
        <v>75</v>
      </c>
      <c r="K58" s="77" t="s">
        <v>402</v>
      </c>
      <c r="L58" s="84" t="s">
        <v>403</v>
      </c>
      <c r="M58" s="2"/>
    </row>
    <row r="59" spans="1:13" ht="30" customHeight="1">
      <c r="A59" s="40" t="s">
        <v>112</v>
      </c>
      <c r="B59" s="3" t="s">
        <v>108</v>
      </c>
      <c r="C59" s="10" t="s">
        <v>109</v>
      </c>
      <c r="D59" s="3" t="s">
        <v>103</v>
      </c>
      <c r="E59" s="3">
        <v>6.3</v>
      </c>
      <c r="F59" s="3" t="s">
        <v>104</v>
      </c>
      <c r="G59" s="3">
        <v>2945</v>
      </c>
      <c r="H59" s="3">
        <v>252</v>
      </c>
      <c r="I59" s="3"/>
      <c r="J59" s="3">
        <v>252</v>
      </c>
      <c r="K59" s="80" t="s">
        <v>110</v>
      </c>
      <c r="L59" s="80" t="s">
        <v>111</v>
      </c>
      <c r="M59" s="2"/>
    </row>
    <row r="60" spans="1:13" ht="30" customHeight="1">
      <c r="A60" s="40" t="s">
        <v>112</v>
      </c>
      <c r="B60" s="3" t="s">
        <v>113</v>
      </c>
      <c r="C60" s="18" t="s">
        <v>217</v>
      </c>
      <c r="D60" s="4" t="s">
        <v>218</v>
      </c>
      <c r="E60" s="17">
        <v>2.1</v>
      </c>
      <c r="F60" s="22" t="s">
        <v>114</v>
      </c>
      <c r="G60" s="17">
        <v>1780</v>
      </c>
      <c r="H60" s="16">
        <v>104</v>
      </c>
      <c r="I60" s="17"/>
      <c r="J60" s="17">
        <v>104</v>
      </c>
      <c r="K60" s="80" t="s">
        <v>404</v>
      </c>
      <c r="L60" s="77"/>
      <c r="M60" s="2"/>
    </row>
    <row r="61" spans="1:13" s="32" customFormat="1" ht="30" customHeight="1">
      <c r="A61" s="124" t="s">
        <v>362</v>
      </c>
      <c r="B61" s="125"/>
      <c r="C61" s="125"/>
      <c r="D61" s="12"/>
      <c r="E61" s="12">
        <f>SUM(E62:E68)</f>
        <v>39.7</v>
      </c>
      <c r="F61" s="12"/>
      <c r="G61" s="12">
        <f>SUM(G62:G68)</f>
        <v>67442</v>
      </c>
      <c r="H61" s="12">
        <f>SUM(H62:H68)</f>
        <v>2462</v>
      </c>
      <c r="I61" s="12"/>
      <c r="J61" s="12">
        <f>SUM(J62:J68)</f>
        <v>1474.6</v>
      </c>
      <c r="K61" s="81"/>
      <c r="L61" s="91"/>
      <c r="M61" s="24"/>
    </row>
    <row r="62" spans="1:13" ht="30" customHeight="1">
      <c r="A62" s="31" t="s">
        <v>285</v>
      </c>
      <c r="B62" s="29" t="s">
        <v>115</v>
      </c>
      <c r="C62" s="27" t="s">
        <v>116</v>
      </c>
      <c r="D62" s="4" t="s">
        <v>89</v>
      </c>
      <c r="E62" s="4">
        <v>8</v>
      </c>
      <c r="F62" s="22" t="s">
        <v>117</v>
      </c>
      <c r="G62" s="1">
        <v>50000</v>
      </c>
      <c r="H62" s="16">
        <f>E62*65</f>
        <v>520</v>
      </c>
      <c r="I62" s="1"/>
      <c r="J62" s="16">
        <v>450.5</v>
      </c>
      <c r="K62" s="80" t="s">
        <v>286</v>
      </c>
      <c r="L62" s="92"/>
      <c r="M62" s="11"/>
    </row>
    <row r="63" spans="1:13" ht="30" customHeight="1">
      <c r="A63" s="31" t="s">
        <v>287</v>
      </c>
      <c r="B63" s="29" t="s">
        <v>288</v>
      </c>
      <c r="C63" s="27" t="s">
        <v>289</v>
      </c>
      <c r="D63" s="4" t="s">
        <v>89</v>
      </c>
      <c r="E63" s="17">
        <v>2.5</v>
      </c>
      <c r="F63" s="22" t="s">
        <v>17</v>
      </c>
      <c r="G63" s="1">
        <v>352</v>
      </c>
      <c r="H63" s="16">
        <f>E63*60</f>
        <v>150</v>
      </c>
      <c r="I63" s="1"/>
      <c r="J63" s="16">
        <v>150</v>
      </c>
      <c r="K63" s="82" t="s">
        <v>290</v>
      </c>
      <c r="L63" s="92" t="s">
        <v>291</v>
      </c>
      <c r="M63" s="11"/>
    </row>
    <row r="64" spans="1:13" ht="30" customHeight="1">
      <c r="A64" s="31" t="s">
        <v>287</v>
      </c>
      <c r="B64" s="29" t="s">
        <v>292</v>
      </c>
      <c r="C64" s="27" t="s">
        <v>262</v>
      </c>
      <c r="D64" s="4" t="s">
        <v>89</v>
      </c>
      <c r="E64" s="17">
        <v>4.5</v>
      </c>
      <c r="F64" s="22" t="s">
        <v>32</v>
      </c>
      <c r="G64" s="1">
        <v>1500</v>
      </c>
      <c r="H64" s="16">
        <f>E64*65</f>
        <v>292.5</v>
      </c>
      <c r="I64" s="1"/>
      <c r="J64" s="16">
        <v>292.5</v>
      </c>
      <c r="K64" s="82" t="s">
        <v>293</v>
      </c>
      <c r="L64" s="92" t="s">
        <v>294</v>
      </c>
      <c r="M64" s="11"/>
    </row>
    <row r="65" spans="1:13" ht="30" customHeight="1">
      <c r="A65" s="31" t="s">
        <v>287</v>
      </c>
      <c r="B65" s="29" t="s">
        <v>295</v>
      </c>
      <c r="C65" s="27" t="s">
        <v>263</v>
      </c>
      <c r="D65" s="4" t="s">
        <v>16</v>
      </c>
      <c r="E65" s="17">
        <v>8.1</v>
      </c>
      <c r="F65" s="22" t="s">
        <v>17</v>
      </c>
      <c r="G65" s="1">
        <v>1300</v>
      </c>
      <c r="H65" s="16">
        <f>E65*60</f>
        <v>486</v>
      </c>
      <c r="I65" s="1"/>
      <c r="J65" s="16">
        <v>148.1</v>
      </c>
      <c r="K65" s="82" t="s">
        <v>118</v>
      </c>
      <c r="L65" s="92"/>
      <c r="M65" s="11"/>
    </row>
    <row r="66" spans="1:13" ht="30" customHeight="1">
      <c r="A66" s="104" t="s">
        <v>287</v>
      </c>
      <c r="B66" s="105" t="s">
        <v>408</v>
      </c>
      <c r="C66" s="106" t="s">
        <v>413</v>
      </c>
      <c r="D66" s="107" t="s">
        <v>409</v>
      </c>
      <c r="E66" s="107">
        <v>13</v>
      </c>
      <c r="F66" s="107" t="s">
        <v>410</v>
      </c>
      <c r="G66" s="107">
        <v>1900</v>
      </c>
      <c r="H66" s="107">
        <v>780</v>
      </c>
      <c r="I66" s="108">
        <v>390</v>
      </c>
      <c r="J66" s="109">
        <v>200</v>
      </c>
      <c r="K66" s="110" t="s">
        <v>411</v>
      </c>
      <c r="L66" s="110"/>
      <c r="M66" s="111" t="s">
        <v>412</v>
      </c>
    </row>
    <row r="67" spans="1:13" ht="30" customHeight="1">
      <c r="A67" s="31" t="s">
        <v>264</v>
      </c>
      <c r="B67" s="29" t="s">
        <v>296</v>
      </c>
      <c r="C67" s="27" t="s">
        <v>297</v>
      </c>
      <c r="D67" s="4" t="s">
        <v>298</v>
      </c>
      <c r="E67" s="4">
        <v>1.1</v>
      </c>
      <c r="F67" s="22" t="s">
        <v>299</v>
      </c>
      <c r="G67" s="1">
        <v>3275</v>
      </c>
      <c r="H67" s="16">
        <v>71</v>
      </c>
      <c r="I67" s="1"/>
      <c r="J67" s="16">
        <v>71</v>
      </c>
      <c r="K67" s="80" t="s">
        <v>300</v>
      </c>
      <c r="L67" s="92" t="s">
        <v>301</v>
      </c>
      <c r="M67" s="11"/>
    </row>
    <row r="68" spans="1:13" ht="38.25" customHeight="1">
      <c r="A68" s="31" t="s">
        <v>287</v>
      </c>
      <c r="B68" s="29" t="s">
        <v>296</v>
      </c>
      <c r="C68" s="27" t="s">
        <v>302</v>
      </c>
      <c r="D68" s="4" t="s">
        <v>298</v>
      </c>
      <c r="E68" s="17">
        <v>2.5</v>
      </c>
      <c r="F68" s="22" t="s">
        <v>299</v>
      </c>
      <c r="G68" s="1">
        <v>9115</v>
      </c>
      <c r="H68" s="16">
        <f>E68*65</f>
        <v>162.5</v>
      </c>
      <c r="I68" s="1"/>
      <c r="J68" s="16">
        <v>162.5</v>
      </c>
      <c r="K68" s="82" t="s">
        <v>303</v>
      </c>
      <c r="L68" s="92" t="s">
        <v>304</v>
      </c>
      <c r="M68" s="11"/>
    </row>
    <row r="69" spans="1:13" s="32" customFormat="1" ht="30" customHeight="1">
      <c r="A69" s="113" t="s">
        <v>363</v>
      </c>
      <c r="B69" s="114"/>
      <c r="C69" s="113"/>
      <c r="D69" s="34"/>
      <c r="E69" s="34">
        <f>SUM(E70:E72)</f>
        <v>18.3</v>
      </c>
      <c r="F69" s="34"/>
      <c r="G69" s="34">
        <f>SUM(G70:G72)</f>
        <v>2256</v>
      </c>
      <c r="H69" s="34">
        <f>SUM(H70:H72)</f>
        <v>1003.5</v>
      </c>
      <c r="I69" s="34"/>
      <c r="J69" s="34">
        <f>SUM(J70:J72)</f>
        <v>1003.5</v>
      </c>
      <c r="K69" s="78"/>
      <c r="L69" s="78"/>
      <c r="M69" s="33"/>
    </row>
    <row r="70" spans="1:13" ht="30" customHeight="1">
      <c r="A70" s="40" t="s">
        <v>337</v>
      </c>
      <c r="B70" s="3" t="s">
        <v>355</v>
      </c>
      <c r="C70" s="9" t="s">
        <v>119</v>
      </c>
      <c r="D70" s="4" t="s">
        <v>55</v>
      </c>
      <c r="E70" s="4">
        <v>10.4</v>
      </c>
      <c r="F70" s="22" t="s">
        <v>120</v>
      </c>
      <c r="G70" s="28">
        <v>1520</v>
      </c>
      <c r="H70" s="16">
        <f>55*E70</f>
        <v>572</v>
      </c>
      <c r="I70" s="1"/>
      <c r="J70" s="4">
        <v>572</v>
      </c>
      <c r="K70" s="93" t="s">
        <v>385</v>
      </c>
      <c r="L70" s="93" t="s">
        <v>386</v>
      </c>
      <c r="M70" s="6"/>
    </row>
    <row r="71" spans="1:13" ht="30" customHeight="1">
      <c r="A71" s="40" t="s">
        <v>337</v>
      </c>
      <c r="B71" s="3" t="s">
        <v>355</v>
      </c>
      <c r="C71" s="27" t="s">
        <v>370</v>
      </c>
      <c r="D71" s="1" t="s">
        <v>55</v>
      </c>
      <c r="E71" s="1">
        <v>4.7</v>
      </c>
      <c r="F71" s="1" t="s">
        <v>120</v>
      </c>
      <c r="G71" s="1">
        <v>396</v>
      </c>
      <c r="H71" s="1">
        <v>258.5</v>
      </c>
      <c r="I71" s="1"/>
      <c r="J71" s="1">
        <v>258.5</v>
      </c>
      <c r="K71" s="93" t="s">
        <v>387</v>
      </c>
      <c r="L71" s="94"/>
      <c r="M71" s="2"/>
    </row>
    <row r="72" spans="1:13" ht="30" customHeight="1">
      <c r="A72" s="40" t="s">
        <v>337</v>
      </c>
      <c r="B72" s="3" t="s">
        <v>355</v>
      </c>
      <c r="C72" s="27" t="s">
        <v>121</v>
      </c>
      <c r="D72" s="1" t="s">
        <v>103</v>
      </c>
      <c r="E72" s="1">
        <v>3.2</v>
      </c>
      <c r="F72" s="1" t="s">
        <v>120</v>
      </c>
      <c r="G72" s="1">
        <v>340</v>
      </c>
      <c r="H72" s="1">
        <v>173</v>
      </c>
      <c r="I72" s="1"/>
      <c r="J72" s="1">
        <v>173</v>
      </c>
      <c r="K72" s="77" t="s">
        <v>388</v>
      </c>
      <c r="L72" s="77"/>
      <c r="M72" s="2"/>
    </row>
    <row r="73" spans="1:13" s="32" customFormat="1" ht="30" customHeight="1">
      <c r="A73" s="113" t="s">
        <v>364</v>
      </c>
      <c r="B73" s="114"/>
      <c r="C73" s="113"/>
      <c r="D73" s="34"/>
      <c r="E73" s="34">
        <f>SUM(E74:E82)</f>
        <v>90.4</v>
      </c>
      <c r="F73" s="34"/>
      <c r="G73" s="34">
        <f>SUM(G74:G82)</f>
        <v>18999</v>
      </c>
      <c r="H73" s="34">
        <f>SUM(H74:H82)</f>
        <v>5393</v>
      </c>
      <c r="I73" s="34">
        <f>SUM(I74:I82)</f>
        <v>2854.5</v>
      </c>
      <c r="J73" s="34">
        <f>SUM(J74:J82)</f>
        <v>1975</v>
      </c>
      <c r="K73" s="78"/>
      <c r="L73" s="78"/>
      <c r="M73" s="33"/>
    </row>
    <row r="74" spans="1:13" ht="30" customHeight="1">
      <c r="A74" s="15" t="s">
        <v>338</v>
      </c>
      <c r="B74" s="1" t="s">
        <v>122</v>
      </c>
      <c r="C74" s="13" t="s">
        <v>123</v>
      </c>
      <c r="D74" s="4" t="s">
        <v>124</v>
      </c>
      <c r="E74" s="14">
        <v>12.5</v>
      </c>
      <c r="F74" s="7" t="s">
        <v>17</v>
      </c>
      <c r="G74" s="4">
        <v>2733</v>
      </c>
      <c r="H74" s="14">
        <v>719</v>
      </c>
      <c r="I74" s="14">
        <v>600</v>
      </c>
      <c r="J74" s="4">
        <v>119</v>
      </c>
      <c r="K74" s="95" t="s">
        <v>125</v>
      </c>
      <c r="L74" s="77" t="s">
        <v>126</v>
      </c>
      <c r="M74" s="20"/>
    </row>
    <row r="75" spans="1:13" ht="30" customHeight="1">
      <c r="A75" s="15" t="s">
        <v>338</v>
      </c>
      <c r="B75" s="13" t="s">
        <v>122</v>
      </c>
      <c r="C75" s="13" t="s">
        <v>127</v>
      </c>
      <c r="D75" s="14" t="s">
        <v>128</v>
      </c>
      <c r="E75" s="14">
        <v>4</v>
      </c>
      <c r="F75" s="14" t="s">
        <v>17</v>
      </c>
      <c r="G75" s="14">
        <v>720</v>
      </c>
      <c r="H75" s="14">
        <v>240</v>
      </c>
      <c r="I75" s="14">
        <v>200</v>
      </c>
      <c r="J75" s="14">
        <v>40</v>
      </c>
      <c r="K75" s="95" t="s">
        <v>129</v>
      </c>
      <c r="L75" s="95" t="s">
        <v>130</v>
      </c>
      <c r="M75" s="76"/>
    </row>
    <row r="76" spans="1:13" ht="30" customHeight="1">
      <c r="A76" s="15" t="s">
        <v>338</v>
      </c>
      <c r="B76" s="13" t="s">
        <v>122</v>
      </c>
      <c r="C76" s="13" t="s">
        <v>265</v>
      </c>
      <c r="D76" s="14" t="s">
        <v>128</v>
      </c>
      <c r="E76" s="14">
        <v>22.1</v>
      </c>
      <c r="F76" s="14" t="s">
        <v>17</v>
      </c>
      <c r="G76" s="14">
        <v>4378</v>
      </c>
      <c r="H76" s="14">
        <f>E76*60</f>
        <v>1326</v>
      </c>
      <c r="I76" s="14">
        <v>825</v>
      </c>
      <c r="J76" s="14">
        <v>327.5</v>
      </c>
      <c r="K76" s="95" t="s">
        <v>131</v>
      </c>
      <c r="L76" s="95" t="s">
        <v>132</v>
      </c>
      <c r="M76" s="76"/>
    </row>
    <row r="77" spans="1:13" ht="30" customHeight="1">
      <c r="A77" s="15" t="s">
        <v>338</v>
      </c>
      <c r="B77" s="13" t="s">
        <v>122</v>
      </c>
      <c r="C77" s="13" t="s">
        <v>219</v>
      </c>
      <c r="D77" s="14" t="s">
        <v>128</v>
      </c>
      <c r="E77" s="14">
        <v>3.7</v>
      </c>
      <c r="F77" s="14" t="s">
        <v>17</v>
      </c>
      <c r="G77" s="14">
        <v>869</v>
      </c>
      <c r="H77" s="14">
        <f aca="true" t="shared" si="1" ref="H77:H82">E77*60</f>
        <v>222</v>
      </c>
      <c r="I77" s="14"/>
      <c r="J77" s="14">
        <v>222</v>
      </c>
      <c r="K77" s="95" t="s">
        <v>305</v>
      </c>
      <c r="L77" s="95" t="s">
        <v>133</v>
      </c>
      <c r="M77" s="76"/>
    </row>
    <row r="78" spans="1:13" ht="30" customHeight="1">
      <c r="A78" s="15" t="s">
        <v>338</v>
      </c>
      <c r="B78" s="13" t="s">
        <v>134</v>
      </c>
      <c r="C78" s="13" t="s">
        <v>220</v>
      </c>
      <c r="D78" s="14" t="s">
        <v>128</v>
      </c>
      <c r="E78" s="14">
        <v>10.5</v>
      </c>
      <c r="F78" s="14" t="s">
        <v>17</v>
      </c>
      <c r="G78" s="14">
        <v>1783</v>
      </c>
      <c r="H78" s="14">
        <f t="shared" si="1"/>
        <v>630</v>
      </c>
      <c r="I78" s="14">
        <v>300</v>
      </c>
      <c r="J78" s="14">
        <v>100</v>
      </c>
      <c r="K78" s="95" t="s">
        <v>135</v>
      </c>
      <c r="L78" s="95" t="s">
        <v>136</v>
      </c>
      <c r="M78" s="76"/>
    </row>
    <row r="79" spans="1:13" ht="30" customHeight="1">
      <c r="A79" s="15" t="s">
        <v>338</v>
      </c>
      <c r="B79" s="1" t="s">
        <v>134</v>
      </c>
      <c r="C79" s="41" t="s">
        <v>221</v>
      </c>
      <c r="D79" s="42" t="s">
        <v>16</v>
      </c>
      <c r="E79" s="43">
        <v>15.2</v>
      </c>
      <c r="F79" s="44" t="s">
        <v>17</v>
      </c>
      <c r="G79" s="45">
        <v>2855</v>
      </c>
      <c r="H79" s="43">
        <f>60*E79</f>
        <v>912</v>
      </c>
      <c r="I79" s="45">
        <v>460</v>
      </c>
      <c r="J79" s="45">
        <v>386</v>
      </c>
      <c r="K79" s="96" t="s">
        <v>137</v>
      </c>
      <c r="L79" s="84" t="s">
        <v>138</v>
      </c>
      <c r="M79" s="52"/>
    </row>
    <row r="80" spans="1:13" ht="30" customHeight="1">
      <c r="A80" s="15" t="s">
        <v>338</v>
      </c>
      <c r="B80" s="1" t="s">
        <v>139</v>
      </c>
      <c r="C80" s="13" t="s">
        <v>140</v>
      </c>
      <c r="D80" s="1" t="s">
        <v>16</v>
      </c>
      <c r="E80" s="1">
        <v>11</v>
      </c>
      <c r="F80" s="7" t="s">
        <v>17</v>
      </c>
      <c r="G80" s="1">
        <v>3265</v>
      </c>
      <c r="H80" s="1">
        <f t="shared" si="1"/>
        <v>660</v>
      </c>
      <c r="I80" s="1">
        <v>469.5</v>
      </c>
      <c r="J80" s="1">
        <v>190.5</v>
      </c>
      <c r="K80" s="95" t="s">
        <v>141</v>
      </c>
      <c r="L80" s="77" t="s">
        <v>142</v>
      </c>
      <c r="M80" s="52"/>
    </row>
    <row r="81" spans="1:13" ht="30" customHeight="1">
      <c r="A81" s="15" t="s">
        <v>338</v>
      </c>
      <c r="B81" s="1" t="s">
        <v>139</v>
      </c>
      <c r="C81" s="37" t="s">
        <v>143</v>
      </c>
      <c r="D81" s="1" t="s">
        <v>16</v>
      </c>
      <c r="E81" s="1">
        <v>4.9</v>
      </c>
      <c r="F81" s="7" t="s">
        <v>17</v>
      </c>
      <c r="G81" s="1">
        <v>744</v>
      </c>
      <c r="H81" s="1">
        <f t="shared" si="1"/>
        <v>294</v>
      </c>
      <c r="I81" s="1"/>
      <c r="J81" s="1">
        <v>200</v>
      </c>
      <c r="K81" s="77" t="s">
        <v>144</v>
      </c>
      <c r="L81" s="77" t="s">
        <v>145</v>
      </c>
      <c r="M81" s="2"/>
    </row>
    <row r="82" spans="1:13" ht="30" customHeight="1">
      <c r="A82" s="15" t="s">
        <v>338</v>
      </c>
      <c r="B82" s="1" t="s">
        <v>146</v>
      </c>
      <c r="C82" s="13" t="s">
        <v>147</v>
      </c>
      <c r="D82" s="1" t="s">
        <v>16</v>
      </c>
      <c r="E82" s="1">
        <v>6.5</v>
      </c>
      <c r="F82" s="7" t="s">
        <v>17</v>
      </c>
      <c r="G82" s="1">
        <v>1652</v>
      </c>
      <c r="H82" s="1">
        <f t="shared" si="1"/>
        <v>390</v>
      </c>
      <c r="I82" s="1"/>
      <c r="J82" s="1">
        <v>390</v>
      </c>
      <c r="K82" s="77" t="s">
        <v>389</v>
      </c>
      <c r="L82" s="77" t="s">
        <v>390</v>
      </c>
      <c r="M82" s="2"/>
    </row>
    <row r="83" spans="1:13" s="32" customFormat="1" ht="30" customHeight="1">
      <c r="A83" s="113" t="s">
        <v>365</v>
      </c>
      <c r="B83" s="114"/>
      <c r="C83" s="113"/>
      <c r="D83" s="34"/>
      <c r="E83" s="34">
        <f>SUM(E84:E88)</f>
        <v>37.5</v>
      </c>
      <c r="F83" s="34"/>
      <c r="G83" s="34">
        <f>SUM(G84:G88)</f>
        <v>17214</v>
      </c>
      <c r="H83" s="34">
        <f>SUM(H84:H88)</f>
        <v>2136</v>
      </c>
      <c r="I83" s="34">
        <f>SUM(I84:I88)</f>
        <v>500</v>
      </c>
      <c r="J83" s="34">
        <f>SUM(J84:J88)</f>
        <v>1016.6</v>
      </c>
      <c r="K83" s="78"/>
      <c r="L83" s="78"/>
      <c r="M83" s="33"/>
    </row>
    <row r="84" spans="1:13" ht="30" customHeight="1">
      <c r="A84" s="40" t="s">
        <v>339</v>
      </c>
      <c r="B84" s="3" t="s">
        <v>340</v>
      </c>
      <c r="C84" s="9" t="s">
        <v>148</v>
      </c>
      <c r="D84" s="4" t="s">
        <v>16</v>
      </c>
      <c r="E84" s="4">
        <v>4</v>
      </c>
      <c r="F84" s="22" t="s">
        <v>17</v>
      </c>
      <c r="G84" s="28">
        <v>2500</v>
      </c>
      <c r="H84" s="16">
        <v>220</v>
      </c>
      <c r="I84" s="1"/>
      <c r="J84" s="4">
        <v>220</v>
      </c>
      <c r="K84" s="80" t="s">
        <v>149</v>
      </c>
      <c r="L84" s="93" t="s">
        <v>150</v>
      </c>
      <c r="M84" s="11"/>
    </row>
    <row r="85" spans="1:13" ht="30" customHeight="1">
      <c r="A85" s="40" t="s">
        <v>339</v>
      </c>
      <c r="B85" s="1" t="s">
        <v>341</v>
      </c>
      <c r="C85" s="68" t="s">
        <v>222</v>
      </c>
      <c r="D85" s="1" t="s">
        <v>16</v>
      </c>
      <c r="E85" s="46">
        <v>6.5</v>
      </c>
      <c r="F85" s="1" t="s">
        <v>17</v>
      </c>
      <c r="G85" s="1">
        <v>1221</v>
      </c>
      <c r="H85" s="1">
        <f>SUM(E85*55)</f>
        <v>357.5</v>
      </c>
      <c r="I85" s="1"/>
      <c r="J85" s="1">
        <v>357.5</v>
      </c>
      <c r="K85" s="77" t="s">
        <v>151</v>
      </c>
      <c r="L85" s="77" t="s">
        <v>152</v>
      </c>
      <c r="M85" s="2"/>
    </row>
    <row r="86" spans="1:13" ht="30" customHeight="1">
      <c r="A86" s="40" t="s">
        <v>339</v>
      </c>
      <c r="B86" s="3" t="s">
        <v>342</v>
      </c>
      <c r="C86" s="9" t="s">
        <v>153</v>
      </c>
      <c r="D86" s="4" t="s">
        <v>128</v>
      </c>
      <c r="E86" s="4">
        <v>12.3</v>
      </c>
      <c r="F86" s="1" t="s">
        <v>17</v>
      </c>
      <c r="G86" s="4">
        <v>1890</v>
      </c>
      <c r="H86" s="4">
        <v>676.5</v>
      </c>
      <c r="I86" s="4">
        <v>500</v>
      </c>
      <c r="J86" s="4">
        <v>66.6</v>
      </c>
      <c r="K86" s="80" t="s">
        <v>154</v>
      </c>
      <c r="L86" s="93" t="s">
        <v>155</v>
      </c>
      <c r="M86" s="11"/>
    </row>
    <row r="87" spans="1:13" ht="30" customHeight="1">
      <c r="A87" s="40" t="s">
        <v>339</v>
      </c>
      <c r="B87" s="3" t="s">
        <v>343</v>
      </c>
      <c r="C87" s="9" t="s">
        <v>223</v>
      </c>
      <c r="D87" s="17" t="s">
        <v>16</v>
      </c>
      <c r="E87" s="4">
        <v>2.7</v>
      </c>
      <c r="F87" s="22" t="s">
        <v>177</v>
      </c>
      <c r="G87" s="28">
        <v>603</v>
      </c>
      <c r="H87" s="16">
        <f>60*E87</f>
        <v>162</v>
      </c>
      <c r="I87" s="1"/>
      <c r="J87" s="4">
        <v>162</v>
      </c>
      <c r="K87" s="80" t="s">
        <v>156</v>
      </c>
      <c r="L87" s="93" t="s">
        <v>157</v>
      </c>
      <c r="M87" s="11"/>
    </row>
    <row r="88" spans="1:13" ht="30" customHeight="1">
      <c r="A88" s="40" t="s">
        <v>339</v>
      </c>
      <c r="B88" s="3" t="s">
        <v>343</v>
      </c>
      <c r="C88" s="9" t="s">
        <v>158</v>
      </c>
      <c r="D88" s="17" t="s">
        <v>16</v>
      </c>
      <c r="E88" s="4">
        <v>12</v>
      </c>
      <c r="F88" s="22" t="s">
        <v>177</v>
      </c>
      <c r="G88" s="28">
        <v>11000</v>
      </c>
      <c r="H88" s="16">
        <v>720</v>
      </c>
      <c r="I88" s="1"/>
      <c r="J88" s="4">
        <v>210.5</v>
      </c>
      <c r="K88" s="80" t="s">
        <v>159</v>
      </c>
      <c r="L88" s="93"/>
      <c r="M88" s="11"/>
    </row>
    <row r="89" spans="1:13" s="32" customFormat="1" ht="30" customHeight="1">
      <c r="A89" s="113" t="s">
        <v>366</v>
      </c>
      <c r="B89" s="114"/>
      <c r="C89" s="113"/>
      <c r="D89" s="34"/>
      <c r="E89" s="34">
        <f>SUM(E90:E94)</f>
        <v>48.6</v>
      </c>
      <c r="F89" s="34"/>
      <c r="G89" s="34">
        <f>SUM(G90:G94)</f>
        <v>11158</v>
      </c>
      <c r="H89" s="34">
        <f>SUM(H90:H94)</f>
        <v>2916.8</v>
      </c>
      <c r="I89" s="34"/>
      <c r="J89" s="34">
        <f>SUM(J90:J94)</f>
        <v>2452</v>
      </c>
      <c r="K89" s="78"/>
      <c r="L89" s="78"/>
      <c r="M89" s="33"/>
    </row>
    <row r="90" spans="1:13" ht="59.25" customHeight="1">
      <c r="A90" s="40" t="s">
        <v>344</v>
      </c>
      <c r="B90" s="3" t="s">
        <v>345</v>
      </c>
      <c r="C90" s="9" t="s">
        <v>224</v>
      </c>
      <c r="D90" s="4" t="s">
        <v>55</v>
      </c>
      <c r="E90" s="4">
        <v>9.5</v>
      </c>
      <c r="F90" s="22" t="s">
        <v>17</v>
      </c>
      <c r="G90" s="28">
        <v>1213</v>
      </c>
      <c r="H90" s="16">
        <v>570</v>
      </c>
      <c r="I90" s="1"/>
      <c r="J90" s="4">
        <f>H90</f>
        <v>570</v>
      </c>
      <c r="K90" s="79" t="s">
        <v>225</v>
      </c>
      <c r="L90" s="80" t="s">
        <v>306</v>
      </c>
      <c r="M90" s="11"/>
    </row>
    <row r="91" spans="1:13" ht="30" customHeight="1">
      <c r="A91" s="40" t="s">
        <v>344</v>
      </c>
      <c r="B91" s="3" t="s">
        <v>346</v>
      </c>
      <c r="C91" s="9" t="s">
        <v>160</v>
      </c>
      <c r="D91" s="4" t="s">
        <v>161</v>
      </c>
      <c r="E91" s="4">
        <v>13</v>
      </c>
      <c r="F91" s="22" t="s">
        <v>17</v>
      </c>
      <c r="G91" s="28">
        <v>2178</v>
      </c>
      <c r="H91" s="16">
        <v>780</v>
      </c>
      <c r="I91" s="1"/>
      <c r="J91" s="4">
        <f>H91</f>
        <v>780</v>
      </c>
      <c r="K91" s="80" t="s">
        <v>162</v>
      </c>
      <c r="L91" s="80" t="s">
        <v>163</v>
      </c>
      <c r="M91" s="19"/>
    </row>
    <row r="92" spans="1:13" ht="30" customHeight="1">
      <c r="A92" s="40" t="s">
        <v>344</v>
      </c>
      <c r="B92" s="3" t="s">
        <v>347</v>
      </c>
      <c r="C92" s="9" t="s">
        <v>232</v>
      </c>
      <c r="D92" s="4" t="s">
        <v>55</v>
      </c>
      <c r="E92" s="4">
        <v>9.7</v>
      </c>
      <c r="F92" s="22" t="s">
        <v>17</v>
      </c>
      <c r="G92" s="28">
        <v>2160</v>
      </c>
      <c r="H92" s="16">
        <f>60*E92</f>
        <v>582</v>
      </c>
      <c r="I92" s="1"/>
      <c r="J92" s="4">
        <v>117.2</v>
      </c>
      <c r="K92" s="80" t="s">
        <v>391</v>
      </c>
      <c r="L92" s="80" t="s">
        <v>392</v>
      </c>
      <c r="M92" s="20"/>
    </row>
    <row r="93" spans="1:13" ht="30" customHeight="1">
      <c r="A93" s="40" t="s">
        <v>344</v>
      </c>
      <c r="B93" s="3" t="s">
        <v>347</v>
      </c>
      <c r="C93" s="18" t="s">
        <v>164</v>
      </c>
      <c r="D93" s="17" t="s">
        <v>16</v>
      </c>
      <c r="E93" s="17">
        <v>12.3</v>
      </c>
      <c r="F93" s="22" t="s">
        <v>17</v>
      </c>
      <c r="G93" s="17">
        <v>4692</v>
      </c>
      <c r="H93" s="16">
        <v>736.8</v>
      </c>
      <c r="I93" s="17"/>
      <c r="J93" s="4">
        <f>H93</f>
        <v>736.8</v>
      </c>
      <c r="K93" s="77" t="s">
        <v>393</v>
      </c>
      <c r="L93" s="84" t="s">
        <v>394</v>
      </c>
      <c r="M93" s="20"/>
    </row>
    <row r="94" spans="1:13" ht="30" customHeight="1">
      <c r="A94" s="40" t="s">
        <v>344</v>
      </c>
      <c r="B94" s="3" t="s">
        <v>348</v>
      </c>
      <c r="C94" s="18" t="s">
        <v>165</v>
      </c>
      <c r="D94" s="17" t="s">
        <v>128</v>
      </c>
      <c r="E94" s="17">
        <v>4.1</v>
      </c>
      <c r="F94" s="22" t="s">
        <v>17</v>
      </c>
      <c r="G94" s="17">
        <v>915</v>
      </c>
      <c r="H94" s="16">
        <v>248</v>
      </c>
      <c r="I94" s="17"/>
      <c r="J94" s="4">
        <f>H94</f>
        <v>248</v>
      </c>
      <c r="K94" s="80" t="s">
        <v>166</v>
      </c>
      <c r="L94" s="80" t="s">
        <v>167</v>
      </c>
      <c r="M94" s="20"/>
    </row>
    <row r="95" spans="1:13" s="25" customFormat="1" ht="30" customHeight="1">
      <c r="A95" s="116" t="s">
        <v>367</v>
      </c>
      <c r="B95" s="117"/>
      <c r="C95" s="117"/>
      <c r="D95" s="12"/>
      <c r="E95" s="12">
        <f>SUM(E96:E97)</f>
        <v>27.4</v>
      </c>
      <c r="F95" s="12"/>
      <c r="G95" s="12">
        <f>SUM(G96:G97)</f>
        <v>6902</v>
      </c>
      <c r="H95" s="12">
        <f>SUM(H96:H97)</f>
        <v>1644</v>
      </c>
      <c r="I95" s="12"/>
      <c r="J95" s="12">
        <f>SUM(J96:J97)</f>
        <v>1062</v>
      </c>
      <c r="K95" s="81"/>
      <c r="L95" s="81"/>
      <c r="M95" s="24"/>
    </row>
    <row r="96" spans="1:13" s="48" customFormat="1" ht="30" customHeight="1">
      <c r="A96" s="40" t="s">
        <v>349</v>
      </c>
      <c r="B96" s="3" t="s">
        <v>226</v>
      </c>
      <c r="C96" s="69" t="s">
        <v>307</v>
      </c>
      <c r="D96" s="4" t="s">
        <v>193</v>
      </c>
      <c r="E96" s="4">
        <v>11</v>
      </c>
      <c r="F96" s="22" t="s">
        <v>177</v>
      </c>
      <c r="G96" s="47">
        <v>2971</v>
      </c>
      <c r="H96" s="4">
        <v>660</v>
      </c>
      <c r="I96" s="1"/>
      <c r="J96" s="4">
        <v>660</v>
      </c>
      <c r="K96" s="97" t="s">
        <v>308</v>
      </c>
      <c r="L96" s="80"/>
      <c r="M96" s="6"/>
    </row>
    <row r="97" spans="1:13" s="48" customFormat="1" ht="45" customHeight="1">
      <c r="A97" s="40" t="s">
        <v>349</v>
      </c>
      <c r="B97" s="3" t="s">
        <v>226</v>
      </c>
      <c r="C97" s="70" t="s">
        <v>309</v>
      </c>
      <c r="D97" s="49" t="s">
        <v>182</v>
      </c>
      <c r="E97" s="4">
        <v>16.4</v>
      </c>
      <c r="F97" s="22" t="s">
        <v>168</v>
      </c>
      <c r="G97" s="28">
        <v>3931</v>
      </c>
      <c r="H97" s="16">
        <v>984</v>
      </c>
      <c r="I97" s="1"/>
      <c r="J97" s="4">
        <v>402</v>
      </c>
      <c r="K97" s="80" t="s">
        <v>310</v>
      </c>
      <c r="L97" s="80"/>
      <c r="M97" s="6"/>
    </row>
    <row r="98" spans="1:13" s="50" customFormat="1" ht="30" customHeight="1">
      <c r="A98" s="113" t="s">
        <v>368</v>
      </c>
      <c r="B98" s="114"/>
      <c r="C98" s="113"/>
      <c r="D98" s="34"/>
      <c r="E98" s="34">
        <f>SUM(E99:E105)</f>
        <v>62.400000000000006</v>
      </c>
      <c r="F98" s="34"/>
      <c r="G98" s="34">
        <f>SUM(G99:G105)</f>
        <v>12367</v>
      </c>
      <c r="H98" s="34">
        <f>SUM(H99:H105)</f>
        <v>3982.5</v>
      </c>
      <c r="I98" s="34"/>
      <c r="J98" s="34">
        <f>SUM(J99:J105)</f>
        <v>1766.9</v>
      </c>
      <c r="K98" s="78"/>
      <c r="L98" s="78"/>
      <c r="M98" s="33"/>
    </row>
    <row r="99" spans="1:13" s="51" customFormat="1" ht="30" customHeight="1">
      <c r="A99" s="15" t="s">
        <v>267</v>
      </c>
      <c r="B99" s="1" t="s">
        <v>268</v>
      </c>
      <c r="C99" s="27" t="s">
        <v>194</v>
      </c>
      <c r="D99" s="1" t="s">
        <v>182</v>
      </c>
      <c r="E99" s="1">
        <v>10.8</v>
      </c>
      <c r="F99" s="1" t="s">
        <v>227</v>
      </c>
      <c r="G99" s="1">
        <v>3244</v>
      </c>
      <c r="H99" s="1">
        <f>E99*65</f>
        <v>702</v>
      </c>
      <c r="I99" s="1"/>
      <c r="J99" s="1">
        <v>487.5</v>
      </c>
      <c r="K99" s="77" t="s">
        <v>195</v>
      </c>
      <c r="L99" s="77"/>
      <c r="M99" s="2"/>
    </row>
    <row r="100" spans="1:13" s="51" customFormat="1" ht="30" customHeight="1">
      <c r="A100" s="15" t="s">
        <v>267</v>
      </c>
      <c r="B100" s="1" t="s">
        <v>268</v>
      </c>
      <c r="C100" s="27" t="s">
        <v>196</v>
      </c>
      <c r="D100" s="1" t="s">
        <v>182</v>
      </c>
      <c r="E100" s="1">
        <v>7.8</v>
      </c>
      <c r="F100" s="1" t="s">
        <v>86</v>
      </c>
      <c r="G100" s="1">
        <v>559</v>
      </c>
      <c r="H100" s="1">
        <f>E100*60</f>
        <v>468</v>
      </c>
      <c r="I100" s="1"/>
      <c r="J100" s="1">
        <v>468</v>
      </c>
      <c r="K100" s="77" t="s">
        <v>197</v>
      </c>
      <c r="L100" s="77"/>
      <c r="M100" s="2"/>
    </row>
    <row r="101" spans="1:13" s="51" customFormat="1" ht="30" customHeight="1">
      <c r="A101" s="15" t="s">
        <v>267</v>
      </c>
      <c r="B101" s="1" t="s">
        <v>268</v>
      </c>
      <c r="C101" s="27" t="s">
        <v>229</v>
      </c>
      <c r="D101" s="1" t="s">
        <v>228</v>
      </c>
      <c r="E101" s="1">
        <v>1.3</v>
      </c>
      <c r="F101" s="1" t="s">
        <v>86</v>
      </c>
      <c r="G101" s="1">
        <v>167</v>
      </c>
      <c r="H101" s="1">
        <f>E101*65</f>
        <v>84.5</v>
      </c>
      <c r="I101" s="1"/>
      <c r="J101" s="1">
        <v>84.5</v>
      </c>
      <c r="K101" s="77" t="s">
        <v>198</v>
      </c>
      <c r="L101" s="77"/>
      <c r="M101" s="2"/>
    </row>
    <row r="102" spans="1:13" s="51" customFormat="1" ht="30" customHeight="1">
      <c r="A102" s="15" t="s">
        <v>267</v>
      </c>
      <c r="B102" s="1" t="s">
        <v>269</v>
      </c>
      <c r="C102" s="27" t="s">
        <v>199</v>
      </c>
      <c r="D102" s="1" t="s">
        <v>16</v>
      </c>
      <c r="E102" s="1">
        <v>6.3</v>
      </c>
      <c r="F102" s="1" t="s">
        <v>86</v>
      </c>
      <c r="G102" s="1">
        <v>1009</v>
      </c>
      <c r="H102" s="1">
        <v>375</v>
      </c>
      <c r="I102" s="1"/>
      <c r="J102" s="1">
        <v>227.5</v>
      </c>
      <c r="K102" s="77" t="s">
        <v>200</v>
      </c>
      <c r="L102" s="77" t="s">
        <v>201</v>
      </c>
      <c r="M102" s="2"/>
    </row>
    <row r="103" spans="1:13" s="51" customFormat="1" ht="30" customHeight="1">
      <c r="A103" s="15" t="s">
        <v>267</v>
      </c>
      <c r="B103" s="1" t="s">
        <v>269</v>
      </c>
      <c r="C103" s="37" t="s">
        <v>202</v>
      </c>
      <c r="D103" s="29" t="s">
        <v>16</v>
      </c>
      <c r="E103" s="1">
        <v>19.2</v>
      </c>
      <c r="F103" s="1" t="s">
        <v>273</v>
      </c>
      <c r="G103" s="1">
        <v>3263</v>
      </c>
      <c r="H103" s="1">
        <v>1248</v>
      </c>
      <c r="I103" s="1"/>
      <c r="J103" s="1">
        <v>260</v>
      </c>
      <c r="K103" s="77" t="s">
        <v>203</v>
      </c>
      <c r="L103" s="77"/>
      <c r="M103" s="2"/>
    </row>
    <row r="104" spans="1:13" s="51" customFormat="1" ht="30" customHeight="1">
      <c r="A104" s="15" t="s">
        <v>267</v>
      </c>
      <c r="B104" s="1" t="s">
        <v>269</v>
      </c>
      <c r="C104" s="37" t="s">
        <v>204</v>
      </c>
      <c r="D104" s="29" t="s">
        <v>16</v>
      </c>
      <c r="E104" s="1">
        <v>7.5</v>
      </c>
      <c r="F104" s="1" t="s">
        <v>86</v>
      </c>
      <c r="G104" s="1">
        <v>800</v>
      </c>
      <c r="H104" s="1">
        <f>65*E104</f>
        <v>487.5</v>
      </c>
      <c r="I104" s="1"/>
      <c r="J104" s="1">
        <v>65</v>
      </c>
      <c r="K104" s="77" t="s">
        <v>205</v>
      </c>
      <c r="L104" s="77"/>
      <c r="M104" s="20"/>
    </row>
    <row r="105" spans="1:13" s="51" customFormat="1" ht="30" customHeight="1">
      <c r="A105" s="15" t="s">
        <v>267</v>
      </c>
      <c r="B105" s="1" t="s">
        <v>269</v>
      </c>
      <c r="C105" s="37" t="s">
        <v>270</v>
      </c>
      <c r="D105" s="29" t="s">
        <v>271</v>
      </c>
      <c r="E105" s="1">
        <v>9.5</v>
      </c>
      <c r="F105" s="1" t="s">
        <v>272</v>
      </c>
      <c r="G105" s="1">
        <v>3325</v>
      </c>
      <c r="H105" s="1">
        <f>65*E105</f>
        <v>617.5</v>
      </c>
      <c r="I105" s="1"/>
      <c r="J105" s="1">
        <v>174.4</v>
      </c>
      <c r="K105" s="77" t="s">
        <v>274</v>
      </c>
      <c r="L105" s="77"/>
      <c r="M105" s="20"/>
    </row>
    <row r="106" spans="1:13" s="32" customFormat="1" ht="30" customHeight="1">
      <c r="A106" s="120" t="s">
        <v>351</v>
      </c>
      <c r="B106" s="121"/>
      <c r="C106" s="121"/>
      <c r="D106" s="53"/>
      <c r="E106" s="53">
        <f>SUM(E107:E114)</f>
        <v>49.5</v>
      </c>
      <c r="F106" s="53"/>
      <c r="G106" s="53">
        <f>SUM(G107:G114)</f>
        <v>9912.2</v>
      </c>
      <c r="H106" s="53">
        <f>SUM(H107:H114)</f>
        <v>2845.5</v>
      </c>
      <c r="I106" s="53">
        <f>SUM(I107:I114)</f>
        <v>410</v>
      </c>
      <c r="J106" s="53">
        <f>SUM(J107:J114)</f>
        <v>1958</v>
      </c>
      <c r="K106" s="98"/>
      <c r="L106" s="98"/>
      <c r="M106" s="54"/>
    </row>
    <row r="107" spans="1:13" ht="30" customHeight="1">
      <c r="A107" s="55" t="s">
        <v>351</v>
      </c>
      <c r="B107" s="56" t="s">
        <v>352</v>
      </c>
      <c r="C107" s="57" t="s">
        <v>192</v>
      </c>
      <c r="D107" s="45" t="s">
        <v>191</v>
      </c>
      <c r="E107" s="45">
        <v>21.7</v>
      </c>
      <c r="F107" s="58" t="s">
        <v>177</v>
      </c>
      <c r="G107" s="59">
        <v>2846</v>
      </c>
      <c r="H107" s="60">
        <f>55*E107</f>
        <v>1193.5</v>
      </c>
      <c r="I107" s="42">
        <v>300</v>
      </c>
      <c r="J107" s="45">
        <v>680</v>
      </c>
      <c r="K107" s="99" t="s">
        <v>190</v>
      </c>
      <c r="L107" s="99" t="s">
        <v>189</v>
      </c>
      <c r="M107" s="61"/>
    </row>
    <row r="108" spans="1:13" ht="30" customHeight="1">
      <c r="A108" s="55" t="s">
        <v>350</v>
      </c>
      <c r="B108" s="56" t="s">
        <v>352</v>
      </c>
      <c r="C108" s="57" t="s">
        <v>188</v>
      </c>
      <c r="D108" s="45" t="s">
        <v>169</v>
      </c>
      <c r="E108" s="45">
        <v>3.9</v>
      </c>
      <c r="F108" s="58" t="s">
        <v>177</v>
      </c>
      <c r="G108" s="59">
        <v>603</v>
      </c>
      <c r="H108" s="60">
        <v>235</v>
      </c>
      <c r="I108" s="42"/>
      <c r="J108" s="45">
        <v>235</v>
      </c>
      <c r="K108" s="99" t="s">
        <v>187</v>
      </c>
      <c r="L108" s="100" t="s">
        <v>186</v>
      </c>
      <c r="M108" s="61"/>
    </row>
    <row r="109" spans="1:13" ht="30" customHeight="1">
      <c r="A109" s="55" t="s">
        <v>350</v>
      </c>
      <c r="B109" s="56" t="s">
        <v>352</v>
      </c>
      <c r="C109" s="57" t="s">
        <v>275</v>
      </c>
      <c r="D109" s="45" t="s">
        <v>271</v>
      </c>
      <c r="E109" s="45">
        <v>4.7</v>
      </c>
      <c r="F109" s="58" t="s">
        <v>277</v>
      </c>
      <c r="G109" s="59">
        <v>2105</v>
      </c>
      <c r="H109" s="60">
        <f>60*E109</f>
        <v>282</v>
      </c>
      <c r="I109" s="42"/>
      <c r="J109" s="45">
        <v>254</v>
      </c>
      <c r="K109" s="99" t="s">
        <v>276</v>
      </c>
      <c r="L109" s="100"/>
      <c r="M109" s="61"/>
    </row>
    <row r="110" spans="1:13" ht="30" customHeight="1">
      <c r="A110" s="55" t="s">
        <v>350</v>
      </c>
      <c r="B110" s="56" t="s">
        <v>353</v>
      </c>
      <c r="C110" s="57" t="s">
        <v>185</v>
      </c>
      <c r="D110" s="45" t="s">
        <v>178</v>
      </c>
      <c r="E110" s="45">
        <v>8.6</v>
      </c>
      <c r="F110" s="58" t="s">
        <v>177</v>
      </c>
      <c r="G110" s="59">
        <v>1026</v>
      </c>
      <c r="H110" s="60">
        <f>E110*60</f>
        <v>516</v>
      </c>
      <c r="I110" s="42"/>
      <c r="J110" s="45">
        <v>280</v>
      </c>
      <c r="K110" s="99" t="s">
        <v>184</v>
      </c>
      <c r="L110" s="100" t="s">
        <v>183</v>
      </c>
      <c r="M110" s="61"/>
    </row>
    <row r="111" spans="1:13" ht="30" customHeight="1">
      <c r="A111" s="55" t="s">
        <v>350</v>
      </c>
      <c r="B111" s="56" t="s">
        <v>353</v>
      </c>
      <c r="C111" s="57" t="s">
        <v>230</v>
      </c>
      <c r="D111" s="45" t="s">
        <v>182</v>
      </c>
      <c r="E111" s="45">
        <v>3.6</v>
      </c>
      <c r="F111" s="58" t="s">
        <v>168</v>
      </c>
      <c r="G111" s="59">
        <v>1600</v>
      </c>
      <c r="H111" s="60">
        <f>E111*55</f>
        <v>198</v>
      </c>
      <c r="I111" s="42">
        <v>110</v>
      </c>
      <c r="J111" s="45">
        <f>H111-I111</f>
        <v>88</v>
      </c>
      <c r="K111" s="99" t="s">
        <v>181</v>
      </c>
      <c r="L111" s="100" t="s">
        <v>180</v>
      </c>
      <c r="M111" s="61"/>
    </row>
    <row r="112" spans="1:13" ht="30" customHeight="1">
      <c r="A112" s="55" t="s">
        <v>350</v>
      </c>
      <c r="B112" s="56" t="s">
        <v>353</v>
      </c>
      <c r="C112" s="57" t="s">
        <v>179</v>
      </c>
      <c r="D112" s="45" t="s">
        <v>178</v>
      </c>
      <c r="E112" s="45">
        <v>2.6</v>
      </c>
      <c r="F112" s="58" t="s">
        <v>177</v>
      </c>
      <c r="G112" s="59">
        <v>498</v>
      </c>
      <c r="H112" s="60">
        <v>157</v>
      </c>
      <c r="I112" s="42"/>
      <c r="J112" s="45">
        <v>157</v>
      </c>
      <c r="K112" s="99" t="s">
        <v>176</v>
      </c>
      <c r="L112" s="100" t="s">
        <v>175</v>
      </c>
      <c r="M112" s="61"/>
    </row>
    <row r="113" spans="1:13" ht="30" customHeight="1">
      <c r="A113" s="55" t="s">
        <v>350</v>
      </c>
      <c r="B113" s="62" t="s">
        <v>174</v>
      </c>
      <c r="C113" s="71" t="s">
        <v>173</v>
      </c>
      <c r="D113" s="63" t="s">
        <v>128</v>
      </c>
      <c r="E113" s="62">
        <v>3.9</v>
      </c>
      <c r="F113" s="58" t="s">
        <v>168</v>
      </c>
      <c r="G113" s="62">
        <v>1136</v>
      </c>
      <c r="H113" s="42">
        <v>234</v>
      </c>
      <c r="I113" s="64"/>
      <c r="J113" s="62">
        <v>234</v>
      </c>
      <c r="K113" s="101" t="s">
        <v>172</v>
      </c>
      <c r="L113" s="101" t="s">
        <v>171</v>
      </c>
      <c r="M113" s="65"/>
    </row>
    <row r="114" spans="1:13" ht="30" customHeight="1">
      <c r="A114" s="55" t="s">
        <v>350</v>
      </c>
      <c r="B114" s="56" t="s">
        <v>354</v>
      </c>
      <c r="C114" s="57" t="s">
        <v>170</v>
      </c>
      <c r="D114" s="45" t="s">
        <v>169</v>
      </c>
      <c r="E114" s="45">
        <v>0.5</v>
      </c>
      <c r="F114" s="58" t="s">
        <v>168</v>
      </c>
      <c r="G114" s="59">
        <v>98.2</v>
      </c>
      <c r="H114" s="60">
        <f>E114*60</f>
        <v>30</v>
      </c>
      <c r="I114" s="42"/>
      <c r="J114" s="45">
        <v>30</v>
      </c>
      <c r="K114" s="99" t="s">
        <v>395</v>
      </c>
      <c r="L114" s="94"/>
      <c r="M114" s="61"/>
    </row>
  </sheetData>
  <sheetProtection/>
  <mergeCells count="29">
    <mergeCell ref="A106:C106"/>
    <mergeCell ref="A21:C21"/>
    <mergeCell ref="A31:C31"/>
    <mergeCell ref="A41:C41"/>
    <mergeCell ref="A61:C61"/>
    <mergeCell ref="A69:C69"/>
    <mergeCell ref="A83:C83"/>
    <mergeCell ref="A89:C89"/>
    <mergeCell ref="A95:C95"/>
    <mergeCell ref="A98:C98"/>
    <mergeCell ref="A73:C73"/>
    <mergeCell ref="A1:M1"/>
    <mergeCell ref="A2:A3"/>
    <mergeCell ref="B2:B3"/>
    <mergeCell ref="C2:C3"/>
    <mergeCell ref="D2:D3"/>
    <mergeCell ref="J2:J3"/>
    <mergeCell ref="A48:C48"/>
    <mergeCell ref="K2:K3"/>
    <mergeCell ref="L2:L3"/>
    <mergeCell ref="M2:M3"/>
    <mergeCell ref="A5:C5"/>
    <mergeCell ref="A54:C54"/>
    <mergeCell ref="E2:E3"/>
    <mergeCell ref="F2:F3"/>
    <mergeCell ref="G2:H2"/>
    <mergeCell ref="I2:I3"/>
    <mergeCell ref="A12:C12"/>
    <mergeCell ref="A4:C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 alignWithMargins="0">
    <oddHeader>&amp;L附件6-1
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伍昊1</dc:creator>
  <cp:keywords/>
  <dc:description/>
  <cp:lastModifiedBy>孙宇强</cp:lastModifiedBy>
  <cp:lastPrinted>2016-02-02T05:16:15Z</cp:lastPrinted>
  <dcterms:created xsi:type="dcterms:W3CDTF">2016-01-14T07:47:48Z</dcterms:created>
  <dcterms:modified xsi:type="dcterms:W3CDTF">2016-02-02T05:24:07Z</dcterms:modified>
  <cp:category/>
  <cp:version/>
  <cp:contentType/>
  <cp:contentStatus/>
</cp:coreProperties>
</file>