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9936" tabRatio="894" activeTab="0"/>
  </bookViews>
  <sheets>
    <sheet name="支出计划对比表" sheetId="1" r:id="rId1"/>
  </sheets>
  <definedNames>
    <definedName name="FileInfo">#REF!</definedName>
    <definedName name="PageInfo">#REF!</definedName>
    <definedName name="_xlnm.Print_Area" localSheetId="0">'支出计划对比表'!$A$1:$E$70</definedName>
    <definedName name="_xlnm.Print_Titles" localSheetId="0">'支出计划对比表'!$1:$4</definedName>
    <definedName name="ProjInfo">#REF!</definedName>
    <definedName name="Title">#REF!</definedName>
  </definedNames>
  <calcPr fullCalcOnLoad="1" fullPrecision="0"/>
</workbook>
</file>

<file path=xl/sharedStrings.xml><?xml version="1.0" encoding="utf-8"?>
<sst xmlns="http://schemas.openxmlformats.org/spreadsheetml/2006/main" count="97" uniqueCount="88">
  <si>
    <t>2015年省管政府还贷高速公路车辆通行费收支计划表</t>
  </si>
  <si>
    <t>单位：万元</t>
  </si>
  <si>
    <t>序号</t>
  </si>
  <si>
    <t>项目</t>
  </si>
  <si>
    <t>2015年计划</t>
  </si>
  <si>
    <t>一</t>
  </si>
  <si>
    <t>收入</t>
  </si>
  <si>
    <t>（一）</t>
  </si>
  <si>
    <t>车辆通行费收入</t>
  </si>
  <si>
    <t>（二）</t>
  </si>
  <si>
    <t>其他业务收入</t>
  </si>
  <si>
    <t>联网收费代收费劳务补偿费收入</t>
  </si>
  <si>
    <t>服务区承包经营收入</t>
  </si>
  <si>
    <t>利息收入</t>
  </si>
  <si>
    <t>路产补偿（索赔）收入</t>
  </si>
  <si>
    <t>通行卡索赔收入</t>
  </si>
  <si>
    <t>二</t>
  </si>
  <si>
    <t>支出</t>
  </si>
  <si>
    <t>水利基金</t>
  </si>
  <si>
    <t>薪酬福利</t>
  </si>
  <si>
    <t>（三）</t>
  </si>
  <si>
    <t>管理费</t>
  </si>
  <si>
    <t>工会经费</t>
  </si>
  <si>
    <t>职工教育经费</t>
  </si>
  <si>
    <t>安全管理费</t>
  </si>
  <si>
    <t>残疾人就业保障金</t>
  </si>
  <si>
    <t>行政管理费</t>
  </si>
  <si>
    <t>办公费</t>
  </si>
  <si>
    <t>差旅费</t>
  </si>
  <si>
    <t>会议费</t>
  </si>
  <si>
    <t>业务招待费</t>
  </si>
  <si>
    <t>党团工作经费及精神文明建设费</t>
  </si>
  <si>
    <t>宣教费</t>
  </si>
  <si>
    <t>通讯费</t>
  </si>
  <si>
    <t>服装费</t>
  </si>
  <si>
    <t>车辆使用费</t>
  </si>
  <si>
    <t>租赁费</t>
  </si>
  <si>
    <t>固定资产购置</t>
  </si>
  <si>
    <t>计划生育工作经费</t>
  </si>
  <si>
    <t>人员辞退费用</t>
  </si>
  <si>
    <t>咨询费</t>
  </si>
  <si>
    <t>收费业务费用</t>
  </si>
  <si>
    <t>路政业务费用</t>
  </si>
  <si>
    <t>财务业务费用</t>
  </si>
  <si>
    <t>车辆救援服务费</t>
  </si>
  <si>
    <t>打击假冒绿通、冲卡逃费车辆工作经费</t>
  </si>
  <si>
    <t>劳动竞赛费用</t>
  </si>
  <si>
    <t>水电燃气费</t>
  </si>
  <si>
    <t>中介机构年审费</t>
  </si>
  <si>
    <t>各种税费</t>
  </si>
  <si>
    <t>财产保险费</t>
  </si>
  <si>
    <t>通行费押钞、清点费用</t>
  </si>
  <si>
    <t>信息化系统维护费</t>
  </si>
  <si>
    <t>联网收费结算服务费</t>
  </si>
  <si>
    <t>联网路段代收费劳务补偿费</t>
  </si>
  <si>
    <t>联网收费管理中心分摊费用</t>
  </si>
  <si>
    <t>营运品牌工作经费</t>
  </si>
  <si>
    <t>梅关主线站警民合作试点费用</t>
  </si>
  <si>
    <t>（四）</t>
  </si>
  <si>
    <t>小修保养费</t>
  </si>
  <si>
    <t>日常保养</t>
  </si>
  <si>
    <t>(1)</t>
  </si>
  <si>
    <t>道路日常保洁</t>
  </si>
  <si>
    <t>(2)</t>
  </si>
  <si>
    <t>机电日常维护</t>
  </si>
  <si>
    <t>2</t>
  </si>
  <si>
    <t>小修</t>
  </si>
  <si>
    <t>道路小修（含道路、消防、房建）</t>
  </si>
  <si>
    <t>机电小修（含收费、监控、通信、供配电）</t>
  </si>
  <si>
    <t>养护工程应急处置费</t>
  </si>
  <si>
    <t>（五）</t>
  </si>
  <si>
    <t>专项费用</t>
  </si>
  <si>
    <t>1</t>
  </si>
  <si>
    <t>土建（房建）养护专项工程</t>
  </si>
  <si>
    <t>（1）</t>
  </si>
  <si>
    <t>常规性养护专项工程</t>
  </si>
  <si>
    <t>（2）</t>
  </si>
  <si>
    <t>政策性养护专项工程</t>
  </si>
  <si>
    <t>机电养护专项工程</t>
  </si>
  <si>
    <t>3</t>
  </si>
  <si>
    <t>全国高速公路服务区（停车区）文明服务创建</t>
  </si>
  <si>
    <t>4</t>
  </si>
  <si>
    <t>沿线设施经营管理</t>
  </si>
  <si>
    <t>三</t>
  </si>
  <si>
    <t>其中：</t>
  </si>
  <si>
    <t>还贷支出</t>
  </si>
  <si>
    <t>江肇高速公路</t>
  </si>
  <si>
    <t>韶赣高速公路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</si>
</sst>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6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"/>
      <name val="Geneva"/>
      <family val="2"/>
    </font>
    <font>
      <b/>
      <sz val="15"/>
      <color indexed="62"/>
      <name val="宋体"/>
      <family val="0"/>
    </font>
    <font>
      <sz val="10"/>
      <name val="Helv"/>
      <family val="2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0"/>
      <color indexed="17"/>
      <name val="仿宋_GB2312"/>
      <family val="3"/>
    </font>
    <font>
      <sz val="10"/>
      <name val="Arial"/>
      <family val="2"/>
    </font>
    <font>
      <sz val="10"/>
      <color indexed="20"/>
      <name val="仿宋_GB2312"/>
      <family val="3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36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宋体"/>
      <family val="0"/>
    </font>
    <font>
      <b/>
      <sz val="11"/>
      <color indexed="12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395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22" borderId="0" applyNumberFormat="0" applyBorder="0" applyAlignment="0" applyProtection="0"/>
    <xf numFmtId="0" fontId="6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3" borderId="0" applyNumberFormat="0" applyBorder="0" applyAlignment="0" applyProtection="0"/>
    <xf numFmtId="0" fontId="6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24" borderId="0" applyNumberFormat="0" applyBorder="0" applyAlignment="0" applyProtection="0"/>
    <xf numFmtId="0" fontId="12" fillId="3" borderId="0" applyNumberFormat="0" applyBorder="0" applyAlignment="0" applyProtection="0"/>
    <xf numFmtId="0" fontId="26" fillId="20" borderId="1" applyNumberFormat="0" applyAlignment="0" applyProtection="0"/>
    <xf numFmtId="0" fontId="29" fillId="21" borderId="2" applyNumberFormat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31" fillId="0" borderId="6" applyNumberFormat="0" applyFill="0" applyAlignment="0" applyProtection="0"/>
    <xf numFmtId="0" fontId="28" fillId="25" borderId="0" applyNumberFormat="0" applyBorder="0" applyAlignment="0" applyProtection="0"/>
    <xf numFmtId="0" fontId="42" fillId="0" borderId="0">
      <alignment/>
      <protection/>
    </xf>
    <xf numFmtId="0" fontId="0" fillId="19" borderId="7" applyNumberFormat="0" applyFont="0" applyAlignment="0" applyProtection="0"/>
    <xf numFmtId="0" fontId="25" fillId="20" borderId="8" applyNumberFormat="0" applyAlignment="0" applyProtection="0"/>
    <xf numFmtId="0" fontId="2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8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20" fillId="0" borderId="5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29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5" fillId="20" borderId="8" applyNumberFormat="0" applyAlignment="0" applyProtection="0"/>
    <xf numFmtId="0" fontId="5" fillId="26" borderId="8" applyNumberFormat="0" applyAlignment="0" applyProtection="0"/>
    <xf numFmtId="0" fontId="5" fillId="26" borderId="8" applyNumberFormat="0" applyAlignment="0" applyProtection="0"/>
    <xf numFmtId="0" fontId="5" fillId="26" borderId="8" applyNumberFormat="0" applyAlignment="0" applyProtection="0"/>
    <xf numFmtId="0" fontId="5" fillId="26" borderId="8" applyNumberFormat="0" applyAlignment="0" applyProtection="0"/>
    <xf numFmtId="0" fontId="11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34" fillId="0" borderId="0">
      <alignment/>
      <protection/>
    </xf>
    <xf numFmtId="0" fontId="17" fillId="0" borderId="0" applyNumberFormat="0" applyFill="0" applyBorder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49" fillId="0" borderId="13" xfId="0" applyNumberFormat="1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left" vertical="center" wrapText="1"/>
    </xf>
    <xf numFmtId="4" fontId="52" fillId="0" borderId="13" xfId="0" applyNumberFormat="1" applyFont="1" applyFill="1" applyBorder="1" applyAlignment="1">
      <alignment horizontal="right" vertical="center" wrapText="1"/>
    </xf>
    <xf numFmtId="4" fontId="52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NumberFormat="1" applyFont="1" applyFill="1" applyBorder="1" applyAlignment="1">
      <alignment vertical="center" wrapText="1"/>
    </xf>
    <xf numFmtId="4" fontId="51" fillId="0" borderId="13" xfId="35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49" fillId="26" borderId="13" xfId="0" applyNumberFormat="1" applyFont="1" applyFill="1" applyBorder="1" applyAlignment="1">
      <alignment vertical="center" wrapText="1"/>
    </xf>
    <xf numFmtId="4" fontId="51" fillId="26" borderId="13" xfId="350" applyNumberFormat="1" applyFont="1" applyFill="1" applyBorder="1" applyAlignment="1">
      <alignment horizontal="right" vertical="center" wrapText="1"/>
    </xf>
    <xf numFmtId="0" fontId="50" fillId="26" borderId="0" xfId="0" applyFont="1" applyFill="1" applyAlignment="1">
      <alignment vertical="center"/>
    </xf>
    <xf numFmtId="0" fontId="50" fillId="26" borderId="13" xfId="0" applyFont="1" applyFill="1" applyBorder="1" applyAlignment="1">
      <alignment horizontal="center" vertical="center"/>
    </xf>
    <xf numFmtId="0" fontId="50" fillId="26" borderId="13" xfId="0" applyNumberFormat="1" applyFont="1" applyFill="1" applyBorder="1" applyAlignment="1">
      <alignment vertical="center" wrapText="1"/>
    </xf>
    <xf numFmtId="4" fontId="52" fillId="0" borderId="13" xfId="350" applyNumberFormat="1" applyFont="1" applyFill="1" applyBorder="1" applyAlignment="1">
      <alignment horizontal="right" vertical="center" wrapText="1"/>
    </xf>
    <xf numFmtId="0" fontId="53" fillId="26" borderId="0" xfId="0" applyFont="1" applyFill="1" applyAlignment="1">
      <alignment vertical="center"/>
    </xf>
    <xf numFmtId="4" fontId="52" fillId="26" borderId="13" xfId="0" applyNumberFormat="1" applyFont="1" applyFill="1" applyBorder="1" applyAlignment="1">
      <alignment horizontal="right" vertical="center" wrapText="1"/>
    </xf>
    <xf numFmtId="0" fontId="50" fillId="0" borderId="13" xfId="0" applyNumberFormat="1" applyFont="1" applyFill="1" applyBorder="1" applyAlignment="1">
      <alignment vertical="center" wrapText="1"/>
    </xf>
    <xf numFmtId="41" fontId="52" fillId="0" borderId="13" xfId="0" applyNumberFormat="1" applyFont="1" applyFill="1" applyBorder="1" applyAlignment="1">
      <alignment vertical="center" wrapText="1"/>
    </xf>
    <xf numFmtId="4" fontId="52" fillId="26" borderId="13" xfId="350" applyNumberFormat="1" applyFont="1" applyFill="1" applyBorder="1" applyAlignment="1">
      <alignment horizontal="right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4" fontId="52" fillId="30" borderId="13" xfId="0" applyNumberFormat="1" applyFont="1" applyFill="1" applyBorder="1" applyAlignment="1">
      <alignment horizontal="right" vertical="center" wrapText="1"/>
    </xf>
    <xf numFmtId="4" fontId="52" fillId="30" borderId="13" xfId="350" applyNumberFormat="1" applyFont="1" applyFill="1" applyBorder="1" applyAlignment="1">
      <alignment horizontal="right" vertical="center" wrapText="1"/>
    </xf>
    <xf numFmtId="0" fontId="49" fillId="26" borderId="13" xfId="0" applyFont="1" applyFill="1" applyBorder="1" applyAlignment="1">
      <alignment vertical="center" wrapText="1"/>
    </xf>
    <xf numFmtId="4" fontId="51" fillId="26" borderId="13" xfId="0" applyNumberFormat="1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26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</cellXfs>
  <cellStyles count="381">
    <cellStyle name="Normal" xfId="0"/>
    <cellStyle name="_ET_STYLE_NoName_00_" xfId="15"/>
    <cellStyle name="_ET_STYLE_NoName_00__机电设备更换报价清单（肖飞第三次修改）" xfId="16"/>
    <cellStyle name="_电器采购清单9.17" xfId="17"/>
    <cellStyle name="_附件1：观珠站车道扩容预算" xfId="18"/>
    <cellStyle name="_韶赣高速公路JT-C02合同段备品备件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Accent1" xfId="56"/>
    <cellStyle name="Accent1 - 20%" xfId="57"/>
    <cellStyle name="Accent1 - 20% 2" xfId="58"/>
    <cellStyle name="Accent1 - 20% 3" xfId="59"/>
    <cellStyle name="Accent1 - 20% 4" xfId="60"/>
    <cellStyle name="Accent1 - 20% 5" xfId="61"/>
    <cellStyle name="Accent1 - 40%" xfId="62"/>
    <cellStyle name="Accent1 - 40% 2" xfId="63"/>
    <cellStyle name="Accent1 - 40% 3" xfId="64"/>
    <cellStyle name="Accent1 - 40% 4" xfId="65"/>
    <cellStyle name="Accent1 - 40% 5" xfId="66"/>
    <cellStyle name="Accent1 - 60%" xfId="67"/>
    <cellStyle name="Accent1 - 60% 2" xfId="68"/>
    <cellStyle name="Accent1 - 60% 3" xfId="69"/>
    <cellStyle name="Accent1 - 60% 4" xfId="70"/>
    <cellStyle name="Accent1 - 60% 5" xfId="71"/>
    <cellStyle name="Accent1 2" xfId="72"/>
    <cellStyle name="Accent1 3" xfId="73"/>
    <cellStyle name="Accent1 4" xfId="74"/>
    <cellStyle name="Accent1 5" xfId="75"/>
    <cellStyle name="Accent1_Sheet1" xfId="76"/>
    <cellStyle name="Accent2" xfId="77"/>
    <cellStyle name="Accent2 - 20%" xfId="78"/>
    <cellStyle name="Accent2 - 20% 2" xfId="79"/>
    <cellStyle name="Accent2 - 20% 3" xfId="80"/>
    <cellStyle name="Accent2 - 20% 4" xfId="81"/>
    <cellStyle name="Accent2 - 20% 5" xfId="82"/>
    <cellStyle name="Accent2 - 40%" xfId="83"/>
    <cellStyle name="Accent2 - 40% 2" xfId="84"/>
    <cellStyle name="Accent2 - 40% 3" xfId="85"/>
    <cellStyle name="Accent2 - 40% 4" xfId="86"/>
    <cellStyle name="Accent2 - 40% 5" xfId="87"/>
    <cellStyle name="Accent2 - 60%" xfId="88"/>
    <cellStyle name="Accent2 - 60% 2" xfId="89"/>
    <cellStyle name="Accent2 - 60% 3" xfId="90"/>
    <cellStyle name="Accent2 - 60% 4" xfId="91"/>
    <cellStyle name="Accent2 - 60% 5" xfId="92"/>
    <cellStyle name="Accent2 2" xfId="93"/>
    <cellStyle name="Accent2 3" xfId="94"/>
    <cellStyle name="Accent2 4" xfId="95"/>
    <cellStyle name="Accent2 5" xfId="96"/>
    <cellStyle name="Accent2_Sheet1" xfId="97"/>
    <cellStyle name="Accent3" xfId="98"/>
    <cellStyle name="Accent3 - 20%" xfId="99"/>
    <cellStyle name="Accent3 - 20% 2" xfId="100"/>
    <cellStyle name="Accent3 - 20% 3" xfId="101"/>
    <cellStyle name="Accent3 - 20% 4" xfId="102"/>
    <cellStyle name="Accent3 - 20% 5" xfId="103"/>
    <cellStyle name="Accent3 - 40%" xfId="104"/>
    <cellStyle name="Accent3 - 40% 2" xfId="105"/>
    <cellStyle name="Accent3 - 40% 3" xfId="106"/>
    <cellStyle name="Accent3 - 40% 4" xfId="107"/>
    <cellStyle name="Accent3 - 40% 5" xfId="108"/>
    <cellStyle name="Accent3 - 60%" xfId="109"/>
    <cellStyle name="Accent3 - 60% 2" xfId="110"/>
    <cellStyle name="Accent3 - 60% 3" xfId="111"/>
    <cellStyle name="Accent3 - 60% 4" xfId="112"/>
    <cellStyle name="Accent3 - 60% 5" xfId="113"/>
    <cellStyle name="Accent3 2" xfId="114"/>
    <cellStyle name="Accent3 3" xfId="115"/>
    <cellStyle name="Accent3 4" xfId="116"/>
    <cellStyle name="Accent3 5" xfId="117"/>
    <cellStyle name="Accent3_Sheet1" xfId="118"/>
    <cellStyle name="Accent4" xfId="119"/>
    <cellStyle name="Accent4 - 20%" xfId="120"/>
    <cellStyle name="Accent4 - 20% 2" xfId="121"/>
    <cellStyle name="Accent4 - 20% 3" xfId="122"/>
    <cellStyle name="Accent4 - 20% 4" xfId="123"/>
    <cellStyle name="Accent4 - 20% 5" xfId="124"/>
    <cellStyle name="Accent4 - 40%" xfId="125"/>
    <cellStyle name="Accent4 - 40% 2" xfId="126"/>
    <cellStyle name="Accent4 - 40% 3" xfId="127"/>
    <cellStyle name="Accent4 - 40% 4" xfId="128"/>
    <cellStyle name="Accent4 - 40% 5" xfId="129"/>
    <cellStyle name="Accent4 - 60%" xfId="130"/>
    <cellStyle name="Accent4 - 60% 2" xfId="131"/>
    <cellStyle name="Accent4 - 60% 3" xfId="132"/>
    <cellStyle name="Accent4 - 60% 4" xfId="133"/>
    <cellStyle name="Accent4 - 60% 5" xfId="134"/>
    <cellStyle name="Accent4 2" xfId="135"/>
    <cellStyle name="Accent4 3" xfId="136"/>
    <cellStyle name="Accent4 4" xfId="137"/>
    <cellStyle name="Accent4 5" xfId="138"/>
    <cellStyle name="Accent4_Sheet1" xfId="139"/>
    <cellStyle name="Accent5" xfId="140"/>
    <cellStyle name="Accent5 - 20%" xfId="141"/>
    <cellStyle name="Accent5 - 20% 2" xfId="142"/>
    <cellStyle name="Accent5 - 20% 3" xfId="143"/>
    <cellStyle name="Accent5 - 20% 4" xfId="144"/>
    <cellStyle name="Accent5 - 20% 5" xfId="145"/>
    <cellStyle name="Accent5 - 40%" xfId="146"/>
    <cellStyle name="Accent5 - 40% 2" xfId="147"/>
    <cellStyle name="Accent5 - 40% 3" xfId="148"/>
    <cellStyle name="Accent5 - 40% 4" xfId="149"/>
    <cellStyle name="Accent5 - 40% 5" xfId="150"/>
    <cellStyle name="Accent5 - 60%" xfId="151"/>
    <cellStyle name="Accent5 - 60% 2" xfId="152"/>
    <cellStyle name="Accent5 - 60% 3" xfId="153"/>
    <cellStyle name="Accent5 - 60% 4" xfId="154"/>
    <cellStyle name="Accent5 - 60% 5" xfId="155"/>
    <cellStyle name="Accent5 2" xfId="156"/>
    <cellStyle name="Accent5 3" xfId="157"/>
    <cellStyle name="Accent5 4" xfId="158"/>
    <cellStyle name="Accent5 5" xfId="159"/>
    <cellStyle name="Accent5_Sheet1" xfId="160"/>
    <cellStyle name="Accent6" xfId="161"/>
    <cellStyle name="Accent6 - 20%" xfId="162"/>
    <cellStyle name="Accent6 - 20% 2" xfId="163"/>
    <cellStyle name="Accent6 - 20% 3" xfId="164"/>
    <cellStyle name="Accent6 - 20% 4" xfId="165"/>
    <cellStyle name="Accent6 - 20% 5" xfId="166"/>
    <cellStyle name="Accent6 - 40%" xfId="167"/>
    <cellStyle name="Accent6 - 40% 2" xfId="168"/>
    <cellStyle name="Accent6 - 40% 3" xfId="169"/>
    <cellStyle name="Accent6 - 40% 4" xfId="170"/>
    <cellStyle name="Accent6 - 40% 5" xfId="171"/>
    <cellStyle name="Accent6 - 60%" xfId="172"/>
    <cellStyle name="Accent6 - 60% 2" xfId="173"/>
    <cellStyle name="Accent6 - 60% 3" xfId="174"/>
    <cellStyle name="Accent6 - 60% 4" xfId="175"/>
    <cellStyle name="Accent6 - 60% 5" xfId="176"/>
    <cellStyle name="Accent6 2" xfId="177"/>
    <cellStyle name="Accent6 3" xfId="178"/>
    <cellStyle name="Accent6 4" xfId="179"/>
    <cellStyle name="Accent6 5" xfId="180"/>
    <cellStyle name="Accent6_Sheet1" xfId="181"/>
    <cellStyle name="Bad" xfId="182"/>
    <cellStyle name="Calculation" xfId="183"/>
    <cellStyle name="Check Cell" xfId="184"/>
    <cellStyle name="Explanatory Text" xfId="185"/>
    <cellStyle name="Good" xfId="186"/>
    <cellStyle name="Heading 1" xfId="187"/>
    <cellStyle name="Heading 2" xfId="188"/>
    <cellStyle name="Heading 3" xfId="189"/>
    <cellStyle name="Heading 4" xfId="190"/>
    <cellStyle name="Input" xfId="191"/>
    <cellStyle name="Linked Cell" xfId="192"/>
    <cellStyle name="Neutral" xfId="193"/>
    <cellStyle name="Normal_大唐" xfId="194"/>
    <cellStyle name="Note" xfId="195"/>
    <cellStyle name="Output" xfId="196"/>
    <cellStyle name="Title" xfId="197"/>
    <cellStyle name="Total" xfId="198"/>
    <cellStyle name="Warning Text" xfId="199"/>
    <cellStyle name="Percent" xfId="200"/>
    <cellStyle name="百分比 2" xfId="201"/>
    <cellStyle name="百分比 3" xfId="202"/>
    <cellStyle name="百分比 4" xfId="203"/>
    <cellStyle name="百分比 5" xfId="204"/>
    <cellStyle name="标题" xfId="205"/>
    <cellStyle name="标题 1" xfId="206"/>
    <cellStyle name="标题 1 2" xfId="207"/>
    <cellStyle name="标题 1 3" xfId="208"/>
    <cellStyle name="标题 1 4" xfId="209"/>
    <cellStyle name="标题 1 5" xfId="210"/>
    <cellStyle name="标题 2" xfId="211"/>
    <cellStyle name="标题 2 2" xfId="212"/>
    <cellStyle name="标题 2 3" xfId="213"/>
    <cellStyle name="标题 2 4" xfId="214"/>
    <cellStyle name="标题 2 5" xfId="215"/>
    <cellStyle name="标题 3" xfId="216"/>
    <cellStyle name="标题 3 2" xfId="217"/>
    <cellStyle name="标题 3 3" xfId="218"/>
    <cellStyle name="标题 3 4" xfId="219"/>
    <cellStyle name="标题 3 5" xfId="220"/>
    <cellStyle name="标题 4" xfId="221"/>
    <cellStyle name="标题 4 2" xfId="222"/>
    <cellStyle name="标题 4 3" xfId="223"/>
    <cellStyle name="标题 4 4" xfId="224"/>
    <cellStyle name="标题 4 5" xfId="225"/>
    <cellStyle name="表标题" xfId="226"/>
    <cellStyle name="表标题 2" xfId="227"/>
    <cellStyle name="表标题 3" xfId="228"/>
    <cellStyle name="表标题 4" xfId="229"/>
    <cellStyle name="表标题 5" xfId="230"/>
    <cellStyle name="差" xfId="231"/>
    <cellStyle name="差 2" xfId="232"/>
    <cellStyle name="差 3" xfId="233"/>
    <cellStyle name="差 4" xfId="234"/>
    <cellStyle name="差 5" xfId="235"/>
    <cellStyle name="差_2009年佛开养护工程年度计划(20081031)08-11-4" xfId="236"/>
    <cellStyle name="差_2009年佛开养护工程年度计划(20081031)08-11-4_附件2：韶赣高速公路救援大队经费预算情况说明表（修改）" xfId="237"/>
    <cellStyle name="差_2009年养护工程年度计划(20081209)" xfId="238"/>
    <cellStyle name="差_2009年养护工程年度计划(20081209)_附件2：韶赣高速公路救援大队经费预算情况说明表（修改）" xfId="239"/>
    <cellStyle name="差_2012收费业务费用预算" xfId="240"/>
    <cellStyle name="差_2012收费业务费用预算_附件2：韶赣高速公路救援大队经费预算情况说明表（修改）" xfId="241"/>
    <cellStyle name="差_2013收费业务费用预算" xfId="242"/>
    <cellStyle name="差_3、新增2#宿舍楼投资概算表" xfId="243"/>
    <cellStyle name="差_3、新增2#宿舍楼投资概算表_附件2：韶赣高速公路救援大队经费预算情况说明表（修改）" xfId="244"/>
    <cellStyle name="差_4、新增文体中心投资概算表" xfId="245"/>
    <cellStyle name="差_4、新增文体中心投资概算表_附件2：韶赣高速公路救援大队经费预算情况说明表（修改）" xfId="246"/>
    <cellStyle name="差_附件2：韶赣高速公路救援大队经费预算情况说明表（修改）" xfId="247"/>
    <cellStyle name="差_附件4：2011年预测通行费收支" xfId="248"/>
    <cellStyle name="差_机电设备更换报价清单（肖飞第三次修改）" xfId="249"/>
    <cellStyle name="差_机电设备更换报价清单（肖飞第三次修改）_附件2：韶赣高速公路救援大队经费预算情况说明表（修改）" xfId="250"/>
    <cellStyle name="差_机电系统简易维护工具采购清单(调价后)" xfId="251"/>
    <cellStyle name="差_京珠北2009年养护工程数量计划表（机电）参考粤赣版陈育民08-12-15" xfId="252"/>
    <cellStyle name="差_京珠北2009年养护工程数量计划表（机电）参考粤赣版陈育民08-12-15_附件2：韶赣高速公路救援大队经费预算情况说明表（修改）" xfId="253"/>
    <cellStyle name="差_京珠北2009年养护工程数量计划表（机电）参考粤赣版--再审核08-12-15" xfId="254"/>
    <cellStyle name="差_京珠北2009年养护工程数量计划表（机电）参考粤赣版--再审核08-12-15_附件2：韶赣高速公路救援大队经费预算情况说明表（修改）" xfId="255"/>
    <cellStyle name="差_韶赣高速公路2012年预测通行费收入" xfId="256"/>
    <cellStyle name="差_韶赣高速公路管理中心人员工资表(2010-8-3）" xfId="257"/>
    <cellStyle name="差_韶赣高速公路管理中心人员工资表(2010-8-3）_附件2：韶赣高速公路救援大队经费预算情况说明表（修改）" xfId="258"/>
    <cellStyle name="差_韶赣高速公路管理中心人员工资表(2010-8-3）_机电系统简易维护工具采购清单(调价后)" xfId="259"/>
    <cellStyle name="差_深汕西2010年机电养护及专项计划 (version 1)" xfId="260"/>
    <cellStyle name="差_深汕西2010年机电养护及专项计划 (version 1)_附件2：韶赣高速公路救援大队经费预算情况说明表（修改）" xfId="261"/>
    <cellStyle name="差_收费机电科日常费用明细" xfId="262"/>
    <cellStyle name="差_收费营运管理年度费用台帐表" xfId="263"/>
    <cellStyle name="差_湛江分公司2009年度养护工程计划最新（机电部分）" xfId="264"/>
    <cellStyle name="差_湛江分公司2009年度养护工程计划最新（机电部分）_附件2：韶赣高速公路救援大队经费预算情况说明表（修改）" xfId="265"/>
    <cellStyle name="差_湛江分公司2009年度养护工程计划最新（机电部分）08-12-17" xfId="266"/>
    <cellStyle name="差_湛江分公司2009年度养护工程计划最新（机电部分）08-12-17_附件2：韶赣高速公路救援大队经费预算情况说明表（修改）" xfId="267"/>
    <cellStyle name="常规 12" xfId="268"/>
    <cellStyle name="常规 13" xfId="269"/>
    <cellStyle name="常规 2" xfId="270"/>
    <cellStyle name="常规 2 2" xfId="271"/>
    <cellStyle name="常规 2 3" xfId="272"/>
    <cellStyle name="常规 2 4" xfId="273"/>
    <cellStyle name="常规 2 5" xfId="274"/>
    <cellStyle name="常规 2 6" xfId="275"/>
    <cellStyle name="常规 2_附件4：2011年预测通行费收支" xfId="276"/>
    <cellStyle name="常规 3" xfId="277"/>
    <cellStyle name="常规 4" xfId="278"/>
    <cellStyle name="常规 5" xfId="279"/>
    <cellStyle name="常规 6" xfId="280"/>
    <cellStyle name="常规 7" xfId="281"/>
    <cellStyle name="常规 8" xfId="282"/>
    <cellStyle name="Hyperlink" xfId="283"/>
    <cellStyle name="好" xfId="284"/>
    <cellStyle name="好 2" xfId="285"/>
    <cellStyle name="好 3" xfId="286"/>
    <cellStyle name="好 4" xfId="287"/>
    <cellStyle name="好 5" xfId="288"/>
    <cellStyle name="好_2009年佛开养护工程年度计划(20081031)08-11-4" xfId="289"/>
    <cellStyle name="好_2009年佛开养护工程年度计划(20081031)08-11-4_附件2：韶赣高速公路救援大队经费预算情况说明表（修改）" xfId="290"/>
    <cellStyle name="好_2009年养护工程年度计划(20081209)" xfId="291"/>
    <cellStyle name="好_2009年养护工程年度计划(20081209)_附件2：韶赣高速公路救援大队经费预算情况说明表（修改）" xfId="292"/>
    <cellStyle name="好_2012收费业务费用预算" xfId="293"/>
    <cellStyle name="好_2012收费业务费用预算_附件2：韶赣高速公路救援大队经费预算情况说明表（修改）" xfId="294"/>
    <cellStyle name="好_2013收费业务费用预算" xfId="295"/>
    <cellStyle name="好_3、新增2#宿舍楼投资概算表" xfId="296"/>
    <cellStyle name="好_3、新增2#宿舍楼投资概算表_附件2：韶赣高速公路救援大队经费预算情况说明表（修改）" xfId="297"/>
    <cellStyle name="好_4、新增文体中心投资概算表" xfId="298"/>
    <cellStyle name="好_4、新增文体中心投资概算表_附件2：韶赣高速公路救援大队经费预算情况说明表（修改）" xfId="299"/>
    <cellStyle name="好_附件2：韶赣高速公路救援大队经费预算情况说明表（修改）" xfId="300"/>
    <cellStyle name="好_附件4：2011年预测通行费收支" xfId="301"/>
    <cellStyle name="好_机电设备更换报价清单（肖飞第三次修改）" xfId="302"/>
    <cellStyle name="好_机电设备更换报价清单（肖飞第三次修改）_附件2：韶赣高速公路救援大队经费预算情况说明表（修改）" xfId="303"/>
    <cellStyle name="好_机电系统简易维护工具采购清单(调价后)" xfId="304"/>
    <cellStyle name="好_京珠北2009年养护工程数量计划表（机电）参考粤赣版陈育民08-12-15" xfId="305"/>
    <cellStyle name="好_京珠北2009年养护工程数量计划表（机电）参考粤赣版陈育民08-12-15_附件2：韶赣高速公路救援大队经费预算情况说明表（修改）" xfId="306"/>
    <cellStyle name="好_京珠北2009年养护工程数量计划表（机电）参考粤赣版--再审核08-12-15" xfId="307"/>
    <cellStyle name="好_京珠北2009年养护工程数量计划表（机电）参考粤赣版--再审核08-12-15_附件2：韶赣高速公路救援大队经费预算情况说明表（修改）" xfId="308"/>
    <cellStyle name="好_韶赣高速公路2012年预测通行费收入" xfId="309"/>
    <cellStyle name="好_韶赣高速公路管理中心人员工资表(2010-8-3）" xfId="310"/>
    <cellStyle name="好_韶赣高速公路管理中心人员工资表(2010-8-3）_附件2：韶赣高速公路救援大队经费预算情况说明表（修改）" xfId="311"/>
    <cellStyle name="好_韶赣高速公路管理中心人员工资表(2010-8-3）_机电系统简易维护工具采购清单(调价后)" xfId="312"/>
    <cellStyle name="好_深汕西2010年机电养护及专项计划 (version 1)" xfId="313"/>
    <cellStyle name="好_深汕西2010年机电养护及专项计划 (version 1)_附件2：韶赣高速公路救援大队经费预算情况说明表（修改）" xfId="314"/>
    <cellStyle name="好_收费机电科日常费用明细" xfId="315"/>
    <cellStyle name="好_收费营运管理年度费用台帐表" xfId="316"/>
    <cellStyle name="好_湛江分公司2009年度养护工程计划最新（机电部分）" xfId="317"/>
    <cellStyle name="好_湛江分公司2009年度养护工程计划最新（机电部分）_附件2：韶赣高速公路救援大队经费预算情况说明表（修改）" xfId="318"/>
    <cellStyle name="好_湛江分公司2009年度养护工程计划最新（机电部分）08-12-17" xfId="319"/>
    <cellStyle name="好_湛江分公司2009年度养护工程计划最新（机电部分）08-12-17_附件2：韶赣高速公路救援大队经费预算情况说明表（修改）" xfId="320"/>
    <cellStyle name="后继超链接" xfId="321"/>
    <cellStyle name="汇总" xfId="322"/>
    <cellStyle name="汇总 2" xfId="323"/>
    <cellStyle name="汇总 3" xfId="324"/>
    <cellStyle name="汇总 4" xfId="325"/>
    <cellStyle name="汇总 5" xfId="326"/>
    <cellStyle name="Currency" xfId="327"/>
    <cellStyle name="Currency [0]" xfId="328"/>
    <cellStyle name="计算" xfId="329"/>
    <cellStyle name="计算 2" xfId="330"/>
    <cellStyle name="计算 3" xfId="331"/>
    <cellStyle name="计算 4" xfId="332"/>
    <cellStyle name="计算 5" xfId="333"/>
    <cellStyle name="检查单元格" xfId="334"/>
    <cellStyle name="检查单元格 2" xfId="335"/>
    <cellStyle name="检查单元格 3" xfId="336"/>
    <cellStyle name="检查单元格 4" xfId="337"/>
    <cellStyle name="检查单元格 5" xfId="338"/>
    <cellStyle name="解释性文本" xfId="339"/>
    <cellStyle name="警告文本" xfId="340"/>
    <cellStyle name="警告文本 2" xfId="341"/>
    <cellStyle name="警告文本 3" xfId="342"/>
    <cellStyle name="警告文本 4" xfId="343"/>
    <cellStyle name="警告文本 5" xfId="344"/>
    <cellStyle name="链接单元格" xfId="345"/>
    <cellStyle name="链接单元格 2" xfId="346"/>
    <cellStyle name="链接单元格 3" xfId="347"/>
    <cellStyle name="链接单元格 4" xfId="348"/>
    <cellStyle name="链接单元格 5" xfId="349"/>
    <cellStyle name="Comma" xfId="350"/>
    <cellStyle name="Comma [0]" xfId="351"/>
    <cellStyle name="强调 1" xfId="352"/>
    <cellStyle name="强调 1 2" xfId="353"/>
    <cellStyle name="强调 1 3" xfId="354"/>
    <cellStyle name="强调 1 4" xfId="355"/>
    <cellStyle name="强调 1 5" xfId="356"/>
    <cellStyle name="强调 2" xfId="357"/>
    <cellStyle name="强调 2 2" xfId="358"/>
    <cellStyle name="强调 2 3" xfId="359"/>
    <cellStyle name="强调 2 4" xfId="360"/>
    <cellStyle name="强调 2 5" xfId="361"/>
    <cellStyle name="强调 3" xfId="362"/>
    <cellStyle name="强调 3 2" xfId="363"/>
    <cellStyle name="强调 3 3" xfId="364"/>
    <cellStyle name="强调 3 4" xfId="365"/>
    <cellStyle name="强调 3 5" xfId="366"/>
    <cellStyle name="强调文字颜色 1" xfId="367"/>
    <cellStyle name="强调文字颜色 2" xfId="368"/>
    <cellStyle name="强调文字颜色 3" xfId="369"/>
    <cellStyle name="强调文字颜色 4" xfId="370"/>
    <cellStyle name="强调文字颜色 5" xfId="371"/>
    <cellStyle name="强调文字颜色 6" xfId="372"/>
    <cellStyle name="适中" xfId="373"/>
    <cellStyle name="适中 2" xfId="374"/>
    <cellStyle name="适中 3" xfId="375"/>
    <cellStyle name="适中 4" xfId="376"/>
    <cellStyle name="适中 5" xfId="377"/>
    <cellStyle name="输出" xfId="378"/>
    <cellStyle name="输出 2" xfId="379"/>
    <cellStyle name="输出 3" xfId="380"/>
    <cellStyle name="输出 4" xfId="381"/>
    <cellStyle name="输出 5" xfId="382"/>
    <cellStyle name="输入" xfId="383"/>
    <cellStyle name="输入 2" xfId="384"/>
    <cellStyle name="输入 3" xfId="385"/>
    <cellStyle name="输入 4" xfId="386"/>
    <cellStyle name="输入 5" xfId="387"/>
    <cellStyle name="样式 1" xfId="388"/>
    <cellStyle name="Followed Hyperlink" xfId="389"/>
    <cellStyle name="注释" xfId="390"/>
    <cellStyle name="注释 2" xfId="391"/>
    <cellStyle name="注释 3" xfId="392"/>
    <cellStyle name="注释 4" xfId="393"/>
    <cellStyle name="注释 5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0"/>
  <sheetViews>
    <sheetView tabSelected="1" zoomScale="130" zoomScaleNormal="130" zoomScalePageLayoutView="0" workbookViewId="0" topLeftCell="A1">
      <pane xSplit="2" topLeftCell="C1" activePane="topRight" state="frozen"/>
      <selection pane="topLeft" activeCell="A1" sqref="A1"/>
      <selection pane="topRight" activeCell="E6" sqref="E6"/>
    </sheetView>
  </sheetViews>
  <sheetFormatPr defaultColWidth="9.00390625" defaultRowHeight="14.25"/>
  <cols>
    <col min="1" max="1" width="5.50390625" style="2" customWidth="1"/>
    <col min="2" max="2" width="39.125" style="3" customWidth="1"/>
    <col min="3" max="3" width="11.75390625" style="4" customWidth="1"/>
    <col min="4" max="5" width="13.25390625" style="5" customWidth="1"/>
    <col min="6" max="245" width="9.00390625" style="1" customWidth="1"/>
  </cols>
  <sheetData>
    <row r="1" spans="1:5" ht="28.5" customHeight="1">
      <c r="A1" s="41" t="s">
        <v>0</v>
      </c>
      <c r="B1" s="41"/>
      <c r="C1" s="41"/>
      <c r="D1" s="41"/>
      <c r="E1" s="41"/>
    </row>
    <row r="2" spans="2:5" ht="15.75" customHeight="1">
      <c r="B2" s="6"/>
      <c r="C2" s="6"/>
      <c r="D2" s="42" t="s">
        <v>1</v>
      </c>
      <c r="E2" s="42"/>
    </row>
    <row r="3" spans="1:5" s="8" customFormat="1" ht="15" customHeight="1">
      <c r="A3" s="43" t="s">
        <v>2</v>
      </c>
      <c r="B3" s="43" t="s">
        <v>3</v>
      </c>
      <c r="C3" s="43" t="s">
        <v>4</v>
      </c>
      <c r="D3" s="43" t="s">
        <v>84</v>
      </c>
      <c r="E3" s="43"/>
    </row>
    <row r="4" spans="1:5" s="8" customFormat="1" ht="15" customHeight="1">
      <c r="A4" s="43"/>
      <c r="B4" s="43"/>
      <c r="C4" s="43"/>
      <c r="D4" s="7" t="s">
        <v>86</v>
      </c>
      <c r="E4" s="7" t="s">
        <v>87</v>
      </c>
    </row>
    <row r="5" spans="1:5" s="37" customFormat="1" ht="15" customHeight="1">
      <c r="A5" s="16" t="s">
        <v>5</v>
      </c>
      <c r="B5" s="7" t="s">
        <v>6</v>
      </c>
      <c r="C5" s="10">
        <f aca="true" t="shared" si="0" ref="C5:C15">D5+E5</f>
        <v>118530</v>
      </c>
      <c r="D5" s="10">
        <f>D6+D7</f>
        <v>42843.88</v>
      </c>
      <c r="E5" s="10">
        <f>E6+E7</f>
        <v>75686.12</v>
      </c>
    </row>
    <row r="6" spans="1:5" s="37" customFormat="1" ht="15" customHeight="1">
      <c r="A6" s="16" t="s">
        <v>7</v>
      </c>
      <c r="B6" s="12" t="s">
        <v>8</v>
      </c>
      <c r="C6" s="10">
        <f t="shared" si="0"/>
        <v>112245.18</v>
      </c>
      <c r="D6" s="10">
        <v>40385.49</v>
      </c>
      <c r="E6" s="10">
        <v>71859.69</v>
      </c>
    </row>
    <row r="7" spans="1:5" s="37" customFormat="1" ht="15" customHeight="1">
      <c r="A7" s="16" t="s">
        <v>9</v>
      </c>
      <c r="B7" s="12" t="s">
        <v>10</v>
      </c>
      <c r="C7" s="10">
        <f t="shared" si="0"/>
        <v>6284.82</v>
      </c>
      <c r="D7" s="10">
        <f>SUM(D8:D12)</f>
        <v>2458.39</v>
      </c>
      <c r="E7" s="10">
        <f>SUM(E8:E12)</f>
        <v>3826.43</v>
      </c>
    </row>
    <row r="8" spans="1:5" s="11" customFormat="1" ht="15" customHeight="1">
      <c r="A8" s="9">
        <v>1</v>
      </c>
      <c r="B8" s="13" t="s">
        <v>11</v>
      </c>
      <c r="C8" s="14">
        <f t="shared" si="0"/>
        <v>127.12</v>
      </c>
      <c r="D8" s="15">
        <v>17.89</v>
      </c>
      <c r="E8" s="14">
        <v>109.23</v>
      </c>
    </row>
    <row r="9" spans="1:5" s="11" customFormat="1" ht="15" customHeight="1">
      <c r="A9" s="9">
        <v>2</v>
      </c>
      <c r="B9" s="13" t="s">
        <v>12</v>
      </c>
      <c r="C9" s="14">
        <f t="shared" si="0"/>
        <v>5264</v>
      </c>
      <c r="D9" s="15">
        <v>1940</v>
      </c>
      <c r="E9" s="14">
        <v>3324</v>
      </c>
    </row>
    <row r="10" spans="1:5" s="11" customFormat="1" ht="15" customHeight="1">
      <c r="A10" s="9">
        <v>3</v>
      </c>
      <c r="B10" s="13" t="s">
        <v>13</v>
      </c>
      <c r="C10" s="14">
        <f t="shared" si="0"/>
        <v>116.98</v>
      </c>
      <c r="D10" s="15">
        <v>113.78</v>
      </c>
      <c r="E10" s="14">
        <v>3.2</v>
      </c>
    </row>
    <row r="11" spans="1:5" s="11" customFormat="1" ht="15" customHeight="1">
      <c r="A11" s="9">
        <v>4</v>
      </c>
      <c r="B11" s="13" t="s">
        <v>14</v>
      </c>
      <c r="C11" s="14">
        <f t="shared" si="0"/>
        <v>775.9</v>
      </c>
      <c r="D11" s="15">
        <v>386.19</v>
      </c>
      <c r="E11" s="14">
        <v>389.71</v>
      </c>
    </row>
    <row r="12" spans="1:5" s="11" customFormat="1" ht="15" customHeight="1">
      <c r="A12" s="9">
        <v>5</v>
      </c>
      <c r="B12" s="13" t="s">
        <v>15</v>
      </c>
      <c r="C12" s="14">
        <f t="shared" si="0"/>
        <v>0.82</v>
      </c>
      <c r="D12" s="15">
        <v>0.53</v>
      </c>
      <c r="E12" s="14">
        <v>0.29</v>
      </c>
    </row>
    <row r="13" spans="1:5" s="17" customFormat="1" ht="15" customHeight="1">
      <c r="A13" s="16" t="s">
        <v>16</v>
      </c>
      <c r="B13" s="7" t="s">
        <v>17</v>
      </c>
      <c r="C13" s="10">
        <f t="shared" si="0"/>
        <v>118530</v>
      </c>
      <c r="D13" s="10">
        <f>D14+D15+D16+D53+D61+D70</f>
        <v>42843.88</v>
      </c>
      <c r="E13" s="10">
        <f>E14+E15+E16+E53+E61+E70</f>
        <v>75686.12</v>
      </c>
    </row>
    <row r="14" spans="1:5" s="38" customFormat="1" ht="15" customHeight="1">
      <c r="A14" s="16" t="s">
        <v>7</v>
      </c>
      <c r="B14" s="18" t="s">
        <v>18</v>
      </c>
      <c r="C14" s="10">
        <f t="shared" si="0"/>
        <v>3920.4</v>
      </c>
      <c r="D14" s="19">
        <f>D5*0.03</f>
        <v>1285.32</v>
      </c>
      <c r="E14" s="19">
        <v>2635.08</v>
      </c>
    </row>
    <row r="15" spans="1:245" s="40" customFormat="1" ht="15" customHeight="1">
      <c r="A15" s="16" t="s">
        <v>9</v>
      </c>
      <c r="B15" s="21" t="s">
        <v>19</v>
      </c>
      <c r="C15" s="10">
        <f t="shared" si="0"/>
        <v>11312.88</v>
      </c>
      <c r="D15" s="22">
        <v>5573.78</v>
      </c>
      <c r="E15" s="22">
        <v>5739.1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</row>
    <row r="16" spans="1:5" s="39" customFormat="1" ht="15" customHeight="1">
      <c r="A16" s="16" t="s">
        <v>20</v>
      </c>
      <c r="B16" s="12" t="s">
        <v>21</v>
      </c>
      <c r="C16" s="19">
        <f>SUM(C17:C52)</f>
        <v>6603.49</v>
      </c>
      <c r="D16" s="19">
        <f>SUM(D17:D52)</f>
        <v>3409.79</v>
      </c>
      <c r="E16" s="19">
        <f>SUM(E17:E52)</f>
        <v>3193.7</v>
      </c>
    </row>
    <row r="17" spans="1:245" s="27" customFormat="1" ht="15" customHeight="1">
      <c r="A17" s="24">
        <v>1</v>
      </c>
      <c r="B17" s="25" t="s">
        <v>22</v>
      </c>
      <c r="C17" s="14">
        <f aca="true" t="shared" si="1" ref="C17:C48">D17+E17</f>
        <v>158.24</v>
      </c>
      <c r="D17" s="14">
        <v>78.97</v>
      </c>
      <c r="E17" s="26">
        <v>79.27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27" customFormat="1" ht="15" customHeight="1">
      <c r="A18" s="24">
        <v>2</v>
      </c>
      <c r="B18" s="25" t="s">
        <v>23</v>
      </c>
      <c r="C18" s="14">
        <f t="shared" si="1"/>
        <v>197.79</v>
      </c>
      <c r="D18" s="14">
        <v>98.71</v>
      </c>
      <c r="E18" s="26">
        <v>99.08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s="27" customFormat="1" ht="15" customHeight="1">
      <c r="A19" s="24">
        <v>3</v>
      </c>
      <c r="B19" s="25" t="s">
        <v>24</v>
      </c>
      <c r="C19" s="14">
        <f t="shared" si="1"/>
        <v>69.13</v>
      </c>
      <c r="D19" s="14">
        <v>22.4</v>
      </c>
      <c r="E19" s="26">
        <v>46.73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s="27" customFormat="1" ht="15" customHeight="1">
      <c r="A20" s="24">
        <v>4</v>
      </c>
      <c r="B20" s="25" t="s">
        <v>25</v>
      </c>
      <c r="C20" s="14">
        <f t="shared" si="1"/>
        <v>47.76</v>
      </c>
      <c r="D20" s="14">
        <v>17.32</v>
      </c>
      <c r="E20" s="26">
        <v>30.44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s="23" customFormat="1" ht="15" customHeight="1">
      <c r="A21" s="24">
        <v>5</v>
      </c>
      <c r="B21" s="25" t="s">
        <v>26</v>
      </c>
      <c r="C21" s="14">
        <f t="shared" si="1"/>
        <v>120.67</v>
      </c>
      <c r="D21" s="28">
        <v>50</v>
      </c>
      <c r="E21" s="26">
        <v>70.67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</row>
    <row r="22" spans="1:245" s="27" customFormat="1" ht="15" customHeight="1">
      <c r="A22" s="24">
        <v>6</v>
      </c>
      <c r="B22" s="25" t="s">
        <v>27</v>
      </c>
      <c r="C22" s="14">
        <f t="shared" si="1"/>
        <v>79.17</v>
      </c>
      <c r="D22" s="14">
        <v>40</v>
      </c>
      <c r="E22" s="26">
        <v>39.17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s="27" customFormat="1" ht="15" customHeight="1">
      <c r="A23" s="24">
        <v>7</v>
      </c>
      <c r="B23" s="25" t="s">
        <v>28</v>
      </c>
      <c r="C23" s="14">
        <f t="shared" si="1"/>
        <v>44.41</v>
      </c>
      <c r="D23" s="14">
        <v>22.72</v>
      </c>
      <c r="E23" s="26">
        <v>21.69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s="27" customFormat="1" ht="15" customHeight="1">
      <c r="A24" s="24">
        <v>8</v>
      </c>
      <c r="B24" s="25" t="s">
        <v>29</v>
      </c>
      <c r="C24" s="14">
        <f t="shared" si="1"/>
        <v>18.17</v>
      </c>
      <c r="D24" s="14">
        <v>10</v>
      </c>
      <c r="E24" s="26">
        <v>8.17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s="27" customFormat="1" ht="15" customHeight="1">
      <c r="A25" s="24">
        <v>9</v>
      </c>
      <c r="B25" s="25" t="s">
        <v>30</v>
      </c>
      <c r="C25" s="14">
        <f t="shared" si="1"/>
        <v>36.63</v>
      </c>
      <c r="D25" s="14">
        <v>20</v>
      </c>
      <c r="E25" s="26">
        <v>16.63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s="27" customFormat="1" ht="15" customHeight="1">
      <c r="A26" s="24">
        <v>10</v>
      </c>
      <c r="B26" s="25" t="s">
        <v>31</v>
      </c>
      <c r="C26" s="14">
        <f t="shared" si="1"/>
        <v>42.45</v>
      </c>
      <c r="D26" s="14">
        <v>22.48</v>
      </c>
      <c r="E26" s="26">
        <v>19.97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s="27" customFormat="1" ht="15" customHeight="1">
      <c r="A27" s="24">
        <v>11</v>
      </c>
      <c r="B27" s="25" t="s">
        <v>32</v>
      </c>
      <c r="C27" s="14">
        <f t="shared" si="1"/>
        <v>19.93</v>
      </c>
      <c r="D27" s="14">
        <v>10</v>
      </c>
      <c r="E27" s="26">
        <v>9.93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s="23" customFormat="1" ht="15" customHeight="1">
      <c r="A28" s="24">
        <v>12</v>
      </c>
      <c r="B28" s="25" t="s">
        <v>33</v>
      </c>
      <c r="C28" s="14">
        <f t="shared" si="1"/>
        <v>186.1</v>
      </c>
      <c r="D28" s="28">
        <v>97.12</v>
      </c>
      <c r="E28" s="26">
        <v>88.98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</row>
    <row r="29" spans="1:245" s="27" customFormat="1" ht="15" customHeight="1">
      <c r="A29" s="24">
        <v>13</v>
      </c>
      <c r="B29" s="25" t="s">
        <v>34</v>
      </c>
      <c r="C29" s="14">
        <f t="shared" si="1"/>
        <v>93.67</v>
      </c>
      <c r="D29" s="28">
        <v>58.92</v>
      </c>
      <c r="E29" s="26">
        <v>34.75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s="27" customFormat="1" ht="15" customHeight="1">
      <c r="A30" s="24">
        <v>14</v>
      </c>
      <c r="B30" s="25" t="s">
        <v>35</v>
      </c>
      <c r="C30" s="14">
        <f t="shared" si="1"/>
        <v>635.44</v>
      </c>
      <c r="D30" s="28">
        <v>292.5</v>
      </c>
      <c r="E30" s="26">
        <v>342.94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s="27" customFormat="1" ht="15" customHeight="1">
      <c r="A31" s="24">
        <v>15</v>
      </c>
      <c r="B31" s="25" t="s">
        <v>36</v>
      </c>
      <c r="C31" s="14">
        <f t="shared" si="1"/>
        <v>71.46</v>
      </c>
      <c r="D31" s="28">
        <v>51.54</v>
      </c>
      <c r="E31" s="26">
        <v>19.92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s="23" customFormat="1" ht="15" customHeight="1">
      <c r="A32" s="24">
        <v>16</v>
      </c>
      <c r="B32" s="25" t="s">
        <v>37</v>
      </c>
      <c r="C32" s="14">
        <f t="shared" si="1"/>
        <v>193.36</v>
      </c>
      <c r="D32" s="28">
        <v>112.44</v>
      </c>
      <c r="E32" s="26">
        <v>80.92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</row>
    <row r="33" spans="1:245" s="27" customFormat="1" ht="15" customHeight="1">
      <c r="A33" s="24">
        <v>17</v>
      </c>
      <c r="B33" s="25" t="s">
        <v>38</v>
      </c>
      <c r="C33" s="14">
        <f t="shared" si="1"/>
        <v>8.98</v>
      </c>
      <c r="D33" s="14">
        <v>3.02</v>
      </c>
      <c r="E33" s="26">
        <v>5.96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s="23" customFormat="1" ht="15" customHeight="1">
      <c r="A34" s="24">
        <v>18</v>
      </c>
      <c r="B34" s="25" t="s">
        <v>39</v>
      </c>
      <c r="C34" s="14">
        <f t="shared" si="1"/>
        <v>20</v>
      </c>
      <c r="D34" s="14">
        <v>10</v>
      </c>
      <c r="E34" s="26">
        <v>10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</row>
    <row r="35" spans="1:5" s="20" customFormat="1" ht="15" customHeight="1">
      <c r="A35" s="24">
        <v>19</v>
      </c>
      <c r="B35" s="29" t="s">
        <v>40</v>
      </c>
      <c r="C35" s="14">
        <f t="shared" si="1"/>
        <v>30</v>
      </c>
      <c r="D35" s="28">
        <v>15</v>
      </c>
      <c r="E35" s="26">
        <v>15</v>
      </c>
    </row>
    <row r="36" spans="1:5" s="8" customFormat="1" ht="15" customHeight="1">
      <c r="A36" s="24">
        <v>20</v>
      </c>
      <c r="B36" s="29" t="s">
        <v>41</v>
      </c>
      <c r="C36" s="14">
        <f t="shared" si="1"/>
        <v>125.66</v>
      </c>
      <c r="D36" s="28">
        <v>50</v>
      </c>
      <c r="E36" s="26">
        <v>75.66</v>
      </c>
    </row>
    <row r="37" spans="1:5" s="20" customFormat="1" ht="15" customHeight="1">
      <c r="A37" s="24">
        <v>21</v>
      </c>
      <c r="B37" s="29" t="s">
        <v>42</v>
      </c>
      <c r="C37" s="14">
        <f t="shared" si="1"/>
        <v>18.12</v>
      </c>
      <c r="D37" s="28">
        <v>6.46</v>
      </c>
      <c r="E37" s="26">
        <v>11.66</v>
      </c>
    </row>
    <row r="38" spans="1:5" s="20" customFormat="1" ht="15" customHeight="1">
      <c r="A38" s="24">
        <v>22</v>
      </c>
      <c r="B38" s="29" t="s">
        <v>43</v>
      </c>
      <c r="C38" s="14">
        <f t="shared" si="1"/>
        <v>6.53</v>
      </c>
      <c r="D38" s="28">
        <v>3.12</v>
      </c>
      <c r="E38" s="26">
        <v>3.41</v>
      </c>
    </row>
    <row r="39" spans="1:5" s="20" customFormat="1" ht="15" customHeight="1">
      <c r="A39" s="24">
        <v>23</v>
      </c>
      <c r="B39" s="29" t="s">
        <v>44</v>
      </c>
      <c r="C39" s="14">
        <f t="shared" si="1"/>
        <v>201.4</v>
      </c>
      <c r="D39" s="28">
        <v>118.16</v>
      </c>
      <c r="E39" s="26">
        <v>83.24</v>
      </c>
    </row>
    <row r="40" spans="1:5" s="20" customFormat="1" ht="15" customHeight="1">
      <c r="A40" s="24">
        <v>24</v>
      </c>
      <c r="B40" s="29" t="s">
        <v>45</v>
      </c>
      <c r="C40" s="14">
        <f t="shared" si="1"/>
        <v>39.13</v>
      </c>
      <c r="D40" s="28">
        <v>19.6</v>
      </c>
      <c r="E40" s="26">
        <v>19.53</v>
      </c>
    </row>
    <row r="41" spans="1:5" s="20" customFormat="1" ht="15" customHeight="1">
      <c r="A41" s="24">
        <v>25</v>
      </c>
      <c r="B41" s="29" t="s">
        <v>46</v>
      </c>
      <c r="C41" s="14">
        <f t="shared" si="1"/>
        <v>8.69</v>
      </c>
      <c r="D41" s="28">
        <v>3.45</v>
      </c>
      <c r="E41" s="26">
        <v>5.24</v>
      </c>
    </row>
    <row r="42" spans="1:245" s="23" customFormat="1" ht="15" customHeight="1">
      <c r="A42" s="24">
        <v>26</v>
      </c>
      <c r="B42" s="25" t="s">
        <v>47</v>
      </c>
      <c r="C42" s="14">
        <f t="shared" si="1"/>
        <v>1690.98</v>
      </c>
      <c r="D42" s="28">
        <v>1000</v>
      </c>
      <c r="E42" s="26">
        <v>690.98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</row>
    <row r="43" spans="1:5" s="20" customFormat="1" ht="15" customHeight="1">
      <c r="A43" s="24">
        <v>27</v>
      </c>
      <c r="B43" s="29" t="s">
        <v>48</v>
      </c>
      <c r="C43" s="14">
        <f t="shared" si="1"/>
        <v>35.71</v>
      </c>
      <c r="D43" s="28">
        <v>15</v>
      </c>
      <c r="E43" s="26">
        <v>20.71</v>
      </c>
    </row>
    <row r="44" spans="1:5" s="20" customFormat="1" ht="15" customHeight="1">
      <c r="A44" s="24">
        <v>28</v>
      </c>
      <c r="B44" s="29" t="s">
        <v>49</v>
      </c>
      <c r="C44" s="14">
        <f t="shared" si="1"/>
        <v>245.89</v>
      </c>
      <c r="D44" s="28">
        <v>95.89</v>
      </c>
      <c r="E44" s="26">
        <v>150</v>
      </c>
    </row>
    <row r="45" spans="1:5" s="20" customFormat="1" ht="15" customHeight="1">
      <c r="A45" s="24">
        <v>29</v>
      </c>
      <c r="B45" s="29" t="s">
        <v>50</v>
      </c>
      <c r="C45" s="14">
        <f t="shared" si="1"/>
        <v>515.73</v>
      </c>
      <c r="D45" s="28">
        <v>385.27</v>
      </c>
      <c r="E45" s="26">
        <v>130.46</v>
      </c>
    </row>
    <row r="46" spans="1:5" s="20" customFormat="1" ht="15" customHeight="1">
      <c r="A46" s="24">
        <v>30</v>
      </c>
      <c r="B46" s="29" t="s">
        <v>51</v>
      </c>
      <c r="C46" s="14">
        <f t="shared" si="1"/>
        <v>155.53</v>
      </c>
      <c r="D46" s="28">
        <v>60</v>
      </c>
      <c r="E46" s="26">
        <v>95.53</v>
      </c>
    </row>
    <row r="47" spans="1:5" s="20" customFormat="1" ht="15" customHeight="1">
      <c r="A47" s="24">
        <v>31</v>
      </c>
      <c r="B47" s="29" t="s">
        <v>52</v>
      </c>
      <c r="C47" s="14">
        <f t="shared" si="1"/>
        <v>169.94</v>
      </c>
      <c r="D47" s="28">
        <v>72.7</v>
      </c>
      <c r="E47" s="26">
        <f>13.06+84.18</f>
        <v>97.24</v>
      </c>
    </row>
    <row r="48" spans="1:5" s="20" customFormat="1" ht="15" customHeight="1">
      <c r="A48" s="24">
        <v>32</v>
      </c>
      <c r="B48" s="29" t="s">
        <v>53</v>
      </c>
      <c r="C48" s="14">
        <f t="shared" si="1"/>
        <v>886.67</v>
      </c>
      <c r="D48" s="28">
        <v>280</v>
      </c>
      <c r="E48" s="26">
        <v>606.67</v>
      </c>
    </row>
    <row r="49" spans="1:5" s="20" customFormat="1" ht="15" customHeight="1">
      <c r="A49" s="24">
        <v>33</v>
      </c>
      <c r="B49" s="29" t="s">
        <v>54</v>
      </c>
      <c r="C49" s="14">
        <f aca="true" t="shared" si="2" ref="C49:C80">D49+E49</f>
        <v>147</v>
      </c>
      <c r="D49" s="28">
        <v>142</v>
      </c>
      <c r="E49" s="26">
        <v>5</v>
      </c>
    </row>
    <row r="50" spans="1:5" s="20" customFormat="1" ht="15" customHeight="1">
      <c r="A50" s="24">
        <v>34</v>
      </c>
      <c r="B50" s="29" t="s">
        <v>55</v>
      </c>
      <c r="C50" s="14">
        <f t="shared" si="2"/>
        <v>175.95</v>
      </c>
      <c r="D50" s="28">
        <v>85</v>
      </c>
      <c r="E50" s="26">
        <v>90.95</v>
      </c>
    </row>
    <row r="51" spans="1:5" s="20" customFormat="1" ht="15" customHeight="1">
      <c r="A51" s="24">
        <v>35</v>
      </c>
      <c r="B51" s="29" t="s">
        <v>56</v>
      </c>
      <c r="C51" s="14">
        <f t="shared" si="2"/>
        <v>79.24</v>
      </c>
      <c r="D51" s="28">
        <v>40</v>
      </c>
      <c r="E51" s="26">
        <v>39.24</v>
      </c>
    </row>
    <row r="52" spans="1:5" s="20" customFormat="1" ht="15" customHeight="1">
      <c r="A52" s="24">
        <v>36</v>
      </c>
      <c r="B52" s="29" t="s">
        <v>57</v>
      </c>
      <c r="C52" s="14">
        <f t="shared" si="2"/>
        <v>27.96</v>
      </c>
      <c r="D52" s="30">
        <v>0</v>
      </c>
      <c r="E52" s="26">
        <v>27.96</v>
      </c>
    </row>
    <row r="53" spans="1:5" s="39" customFormat="1" ht="15" customHeight="1">
      <c r="A53" s="16" t="s">
        <v>58</v>
      </c>
      <c r="B53" s="18" t="s">
        <v>59</v>
      </c>
      <c r="C53" s="10">
        <f t="shared" si="2"/>
        <v>6154.64</v>
      </c>
      <c r="D53" s="19">
        <f>D54+D57+D60</f>
        <v>2517.47</v>
      </c>
      <c r="E53" s="19">
        <f>E54+E57+E60</f>
        <v>3637.17</v>
      </c>
    </row>
    <row r="54" spans="1:5" s="8" customFormat="1" ht="15" customHeight="1">
      <c r="A54" s="9">
        <v>1</v>
      </c>
      <c r="B54" s="29" t="s">
        <v>60</v>
      </c>
      <c r="C54" s="14">
        <f t="shared" si="2"/>
        <v>2669.86</v>
      </c>
      <c r="D54" s="31">
        <f>D55+D56</f>
        <v>802.43</v>
      </c>
      <c r="E54" s="31">
        <f>E55+E56</f>
        <v>1867.43</v>
      </c>
    </row>
    <row r="55" spans="1:5" s="8" customFormat="1" ht="15" customHeight="1">
      <c r="A55" s="32" t="s">
        <v>61</v>
      </c>
      <c r="B55" s="29" t="s">
        <v>62</v>
      </c>
      <c r="C55" s="14">
        <f t="shared" si="2"/>
        <v>1601.77</v>
      </c>
      <c r="D55" s="31">
        <v>539.16</v>
      </c>
      <c r="E55" s="31">
        <v>1062.61</v>
      </c>
    </row>
    <row r="56" spans="1:5" s="8" customFormat="1" ht="15" customHeight="1">
      <c r="A56" s="32" t="s">
        <v>63</v>
      </c>
      <c r="B56" s="29" t="s">
        <v>64</v>
      </c>
      <c r="C56" s="14">
        <f t="shared" si="2"/>
        <v>1068.09</v>
      </c>
      <c r="D56" s="31">
        <v>263.27</v>
      </c>
      <c r="E56" s="31">
        <v>804.82</v>
      </c>
    </row>
    <row r="57" spans="1:5" s="8" customFormat="1" ht="15" customHeight="1">
      <c r="A57" s="32" t="s">
        <v>65</v>
      </c>
      <c r="B57" s="29" t="s">
        <v>66</v>
      </c>
      <c r="C57" s="14">
        <f t="shared" si="2"/>
        <v>2955.98</v>
      </c>
      <c r="D57" s="31">
        <f>D58+D59</f>
        <v>1513.24</v>
      </c>
      <c r="E57" s="31">
        <f>E58+E59</f>
        <v>1442.74</v>
      </c>
    </row>
    <row r="58" spans="1:5" s="8" customFormat="1" ht="15" customHeight="1">
      <c r="A58" s="32" t="s">
        <v>61</v>
      </c>
      <c r="B58" s="29" t="s">
        <v>67</v>
      </c>
      <c r="C58" s="14">
        <f t="shared" si="2"/>
        <v>2314.38</v>
      </c>
      <c r="D58" s="31">
        <v>1263.97</v>
      </c>
      <c r="E58" s="31">
        <v>1050.41</v>
      </c>
    </row>
    <row r="59" spans="1:5" s="8" customFormat="1" ht="15" customHeight="1">
      <c r="A59" s="32" t="s">
        <v>63</v>
      </c>
      <c r="B59" s="29" t="s">
        <v>68</v>
      </c>
      <c r="C59" s="14">
        <f t="shared" si="2"/>
        <v>641.6</v>
      </c>
      <c r="D59" s="31">
        <v>249.27</v>
      </c>
      <c r="E59" s="31">
        <v>392.33</v>
      </c>
    </row>
    <row r="60" spans="1:5" s="8" customFormat="1" ht="15" customHeight="1">
      <c r="A60" s="9">
        <v>3</v>
      </c>
      <c r="B60" s="29" t="s">
        <v>69</v>
      </c>
      <c r="C60" s="14">
        <f t="shared" si="2"/>
        <v>528.8</v>
      </c>
      <c r="D60" s="31">
        <v>201.8</v>
      </c>
      <c r="E60" s="31">
        <v>327</v>
      </c>
    </row>
    <row r="61" spans="1:5" s="39" customFormat="1" ht="15" customHeight="1">
      <c r="A61" s="16" t="s">
        <v>70</v>
      </c>
      <c r="B61" s="18" t="s">
        <v>71</v>
      </c>
      <c r="C61" s="10">
        <f t="shared" si="2"/>
        <v>14180.69</v>
      </c>
      <c r="D61" s="19">
        <f>D62+D65+D68+D69</f>
        <v>3855.97</v>
      </c>
      <c r="E61" s="19">
        <f>E62+E65+E68+E69</f>
        <v>10324.72</v>
      </c>
    </row>
    <row r="62" spans="1:5" s="8" customFormat="1" ht="15" customHeight="1">
      <c r="A62" s="32" t="s">
        <v>72</v>
      </c>
      <c r="B62" s="29" t="s">
        <v>73</v>
      </c>
      <c r="C62" s="14">
        <f t="shared" si="2"/>
        <v>11470.39</v>
      </c>
      <c r="D62" s="26">
        <f>D63+D64</f>
        <v>2624.44</v>
      </c>
      <c r="E62" s="26">
        <f>SUM(E63:E64)</f>
        <v>8845.95</v>
      </c>
    </row>
    <row r="63" spans="1:5" s="8" customFormat="1" ht="15" customHeight="1">
      <c r="A63" s="32" t="s">
        <v>74</v>
      </c>
      <c r="B63" s="29" t="s">
        <v>75</v>
      </c>
      <c r="C63" s="14">
        <f t="shared" si="2"/>
        <v>7622.95</v>
      </c>
      <c r="D63" s="33">
        <v>1891.16</v>
      </c>
      <c r="E63" s="26">
        <v>5731.79</v>
      </c>
    </row>
    <row r="64" spans="1:5" s="8" customFormat="1" ht="15" customHeight="1">
      <c r="A64" s="32" t="s">
        <v>76</v>
      </c>
      <c r="B64" s="29" t="s">
        <v>77</v>
      </c>
      <c r="C64" s="14">
        <f t="shared" si="2"/>
        <v>3847.44</v>
      </c>
      <c r="D64" s="33">
        <v>733.28</v>
      </c>
      <c r="E64" s="26">
        <v>3114.16</v>
      </c>
    </row>
    <row r="65" spans="1:5" s="8" customFormat="1" ht="15" customHeight="1">
      <c r="A65" s="32" t="s">
        <v>65</v>
      </c>
      <c r="B65" s="29" t="s">
        <v>78</v>
      </c>
      <c r="C65" s="14">
        <f t="shared" si="2"/>
        <v>1812.3</v>
      </c>
      <c r="D65" s="26">
        <f>D66+D67</f>
        <v>743.53</v>
      </c>
      <c r="E65" s="26">
        <f>SUM(E66:E67)</f>
        <v>1068.77</v>
      </c>
    </row>
    <row r="66" spans="1:5" s="8" customFormat="1" ht="15" customHeight="1">
      <c r="A66" s="32" t="s">
        <v>74</v>
      </c>
      <c r="B66" s="29" t="s">
        <v>75</v>
      </c>
      <c r="C66" s="14">
        <f t="shared" si="2"/>
        <v>62.94</v>
      </c>
      <c r="D66" s="34">
        <v>22.94</v>
      </c>
      <c r="E66" s="26">
        <v>40</v>
      </c>
    </row>
    <row r="67" spans="1:5" s="8" customFormat="1" ht="15" customHeight="1">
      <c r="A67" s="32" t="s">
        <v>76</v>
      </c>
      <c r="B67" s="29" t="s">
        <v>77</v>
      </c>
      <c r="C67" s="14">
        <f t="shared" si="2"/>
        <v>1749.36</v>
      </c>
      <c r="D67" s="33">
        <v>720.59</v>
      </c>
      <c r="E67" s="26">
        <v>1028.77</v>
      </c>
    </row>
    <row r="68" spans="1:5" s="8" customFormat="1" ht="15" customHeight="1">
      <c r="A68" s="32" t="s">
        <v>79</v>
      </c>
      <c r="B68" s="29" t="s">
        <v>80</v>
      </c>
      <c r="C68" s="14">
        <f t="shared" si="2"/>
        <v>798</v>
      </c>
      <c r="D68" s="26">
        <v>448</v>
      </c>
      <c r="E68" s="31">
        <v>350</v>
      </c>
    </row>
    <row r="69" spans="1:5" s="8" customFormat="1" ht="15" customHeight="1">
      <c r="A69" s="32" t="s">
        <v>81</v>
      </c>
      <c r="B69" s="29" t="s">
        <v>82</v>
      </c>
      <c r="C69" s="14">
        <f t="shared" si="2"/>
        <v>100</v>
      </c>
      <c r="D69" s="26">
        <v>40</v>
      </c>
      <c r="E69" s="31">
        <v>60</v>
      </c>
    </row>
    <row r="70" spans="1:5" s="39" customFormat="1" ht="15" customHeight="1">
      <c r="A70" s="16" t="s">
        <v>83</v>
      </c>
      <c r="B70" s="35" t="s">
        <v>85</v>
      </c>
      <c r="C70" s="36">
        <f>C5-C14-C15-C16-C53-C61</f>
        <v>76357.9</v>
      </c>
      <c r="D70" s="36">
        <f>D5-D14-D15-D16-D53-D61</f>
        <v>26201.55</v>
      </c>
      <c r="E70" s="36">
        <f>E5-E14-E15-E16-E53-E61</f>
        <v>50156.35</v>
      </c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5511811023622047" right="0.5511811023622047" top="0.984251968503937" bottom="0.984251968503937" header="0.5118110236220472" footer="0.5118110236220472"/>
  <pageSetup fitToHeight="0" horizontalDpi="600" verticalDpi="600" orientation="portrait" paperSize="9" r:id="rId1"/>
  <headerFooter scaleWithDoc="0"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劳同铿</dc:creator>
  <cp:keywords/>
  <dc:description/>
  <cp:lastModifiedBy>伍昊1</cp:lastModifiedBy>
  <cp:lastPrinted>2016-09-08T09:10:53Z</cp:lastPrinted>
  <dcterms:created xsi:type="dcterms:W3CDTF">2011-08-15T02:12:50Z</dcterms:created>
  <dcterms:modified xsi:type="dcterms:W3CDTF">2016-09-11T09:54:04Z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