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0" yWindow="2712" windowWidth="21840" windowHeight="6732" firstSheet="2" activeTab="2"/>
  </bookViews>
  <sheets>
    <sheet name="2008年" sheetId="3" r:id="rId1"/>
    <sheet name="2009年" sheetId="4" r:id="rId2"/>
    <sheet name="2017年" sheetId="11" r:id="rId3"/>
  </sheets>
  <definedNames>
    <definedName name="_xlnm.Print_Titles" localSheetId="2">'2017年'!$3:$3</definedName>
  </definedNames>
  <calcPr calcId="144525" fullPrecision="0"/>
</workbook>
</file>

<file path=xl/calcChain.xml><?xml version="1.0" encoding="utf-8"?>
<calcChain xmlns="http://schemas.openxmlformats.org/spreadsheetml/2006/main">
  <c r="G4" i="11" l="1"/>
  <c r="H4" i="11"/>
  <c r="I4" i="11"/>
  <c r="J4" i="11"/>
  <c r="H50" i="11"/>
  <c r="I50" i="11"/>
  <c r="J50" i="11"/>
  <c r="G50" i="11"/>
  <c r="H48" i="11"/>
  <c r="I48" i="11"/>
  <c r="J48" i="11"/>
  <c r="G48" i="11"/>
  <c r="G37" i="11" l="1"/>
  <c r="H37" i="11"/>
  <c r="I37" i="11"/>
  <c r="J37" i="11"/>
  <c r="G27" i="11"/>
  <c r="H27" i="11"/>
  <c r="J27" i="11"/>
  <c r="G25" i="11"/>
  <c r="H25" i="11"/>
  <c r="I25" i="11"/>
  <c r="J25" i="11"/>
  <c r="G23" i="11"/>
  <c r="H23" i="11"/>
  <c r="I23" i="11"/>
  <c r="J23" i="11"/>
  <c r="G9" i="11"/>
  <c r="H9" i="11"/>
  <c r="J9" i="11"/>
  <c r="G5" i="11"/>
  <c r="H5" i="11"/>
  <c r="J5" i="11"/>
  <c r="I43" i="11"/>
  <c r="I42" i="11"/>
  <c r="I41" i="11"/>
  <c r="I40" i="11"/>
  <c r="I38" i="11"/>
  <c r="I36" i="11"/>
  <c r="I35" i="11"/>
  <c r="I34" i="11"/>
  <c r="I33" i="11"/>
  <c r="I32" i="11"/>
  <c r="I31" i="11"/>
  <c r="I30" i="11"/>
  <c r="I29" i="11"/>
  <c r="I28" i="11"/>
  <c r="I27" i="11" s="1"/>
  <c r="I26" i="11"/>
  <c r="I24" i="11"/>
  <c r="I22" i="11"/>
  <c r="I21" i="11"/>
  <c r="I20" i="11"/>
  <c r="I19" i="11"/>
  <c r="I18" i="11"/>
  <c r="I17" i="11"/>
  <c r="I16" i="11"/>
  <c r="I15" i="11"/>
  <c r="I14" i="11"/>
  <c r="I13" i="11"/>
  <c r="I12" i="11"/>
  <c r="I9" i="11" s="1"/>
  <c r="I11" i="11"/>
  <c r="I10" i="11"/>
  <c r="I8" i="11"/>
  <c r="I7" i="11"/>
  <c r="I5" i="11" s="1"/>
  <c r="I6" i="11"/>
  <c r="L75" i="4"/>
  <c r="K75" i="4"/>
  <c r="L74" i="4"/>
  <c r="K74" i="4"/>
  <c r="J74" i="4"/>
  <c r="L73" i="4"/>
  <c r="K73" i="4"/>
  <c r="J73" i="4"/>
  <c r="L72" i="4"/>
  <c r="J72" i="4"/>
  <c r="L71" i="4"/>
  <c r="J71" i="4"/>
  <c r="L70" i="4"/>
  <c r="K70" i="4"/>
  <c r="J70" i="4"/>
  <c r="L69" i="4"/>
  <c r="J69" i="4"/>
  <c r="L68" i="4"/>
  <c r="J68" i="4"/>
  <c r="L67" i="4"/>
  <c r="J67" i="4"/>
  <c r="L66" i="4"/>
  <c r="J66" i="4"/>
  <c r="L65" i="4"/>
  <c r="J65" i="4"/>
  <c r="L64" i="4"/>
  <c r="J64" i="4"/>
  <c r="L63" i="4"/>
  <c r="K63" i="4"/>
  <c r="J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L57" i="4"/>
  <c r="K57" i="4"/>
  <c r="J57" i="4"/>
  <c r="L56" i="4"/>
  <c r="K56" i="4"/>
  <c r="J56" i="4"/>
  <c r="L55" i="4"/>
  <c r="K55" i="4"/>
  <c r="J55" i="4"/>
  <c r="L54" i="4"/>
  <c r="K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42" i="4"/>
  <c r="J42" i="4"/>
  <c r="L41" i="4"/>
  <c r="J41" i="4"/>
  <c r="L40" i="4"/>
  <c r="J40" i="4"/>
  <c r="L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13" i="4"/>
  <c r="K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J7" i="4"/>
  <c r="L6" i="4"/>
  <c r="K6" i="4"/>
  <c r="J6" i="4"/>
  <c r="L5" i="4"/>
  <c r="K5" i="4"/>
  <c r="J5" i="4"/>
  <c r="I5" i="4"/>
  <c r="H5" i="4"/>
  <c r="G5" i="4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0" i="3"/>
  <c r="I105" i="3"/>
  <c r="I104" i="3"/>
  <c r="I4" i="3"/>
  <c r="H4" i="3"/>
  <c r="G4" i="3"/>
</calcChain>
</file>

<file path=xl/sharedStrings.xml><?xml version="1.0" encoding="utf-8"?>
<sst xmlns="http://schemas.openxmlformats.org/spreadsheetml/2006/main" count="2049" uniqueCount="1085">
  <si>
    <t>序号</t>
    <phoneticPr fontId="1" type="noConversion"/>
  </si>
  <si>
    <t>水毁情况</t>
    <phoneticPr fontId="1" type="noConversion"/>
  </si>
  <si>
    <t>县级管
养单位</t>
    <phoneticPr fontId="1" type="noConversion"/>
  </si>
  <si>
    <t>备注</t>
    <phoneticPr fontId="1" type="noConversion"/>
  </si>
  <si>
    <t>2008年公路水毁重点项目省投资补助计划表</t>
    <phoneticPr fontId="1" type="noConversion"/>
  </si>
  <si>
    <t>组织实施单位</t>
    <phoneticPr fontId="1" type="noConversion"/>
  </si>
  <si>
    <t>线路编号
(名称)</t>
  </si>
  <si>
    <t>桩 号</t>
    <phoneticPr fontId="1" type="noConversion"/>
  </si>
  <si>
    <t>修复方案</t>
    <phoneticPr fontId="1" type="noConversion"/>
  </si>
  <si>
    <t>批复预算
(万元)</t>
  </si>
  <si>
    <t>批复
建安费
(万元)</t>
    <phoneticPr fontId="1" type="noConversion"/>
  </si>
  <si>
    <t>省补助计划  （万元）</t>
    <phoneticPr fontId="1" type="noConversion"/>
  </si>
  <si>
    <t>政府
还贷
项目</t>
    <phoneticPr fontId="1" type="noConversion"/>
  </si>
  <si>
    <t>省公路局设计批复文号</t>
    <phoneticPr fontId="1" type="noConversion"/>
  </si>
  <si>
    <t>验收情况</t>
    <phoneticPr fontId="1" type="noConversion"/>
  </si>
  <si>
    <t>全省</t>
    <phoneticPr fontId="1" type="noConversion"/>
  </si>
  <si>
    <t>广州市公路局</t>
    <phoneticPr fontId="1" type="noConversion"/>
  </si>
  <si>
    <t>G324</t>
  </si>
  <si>
    <t>中新镇旧S118线交叉口</t>
    <phoneticPr fontId="1" type="noConversion"/>
  </si>
  <si>
    <t>中新墟镇路段,大雨路面严重水浸,通车困难，旧涵损坏淤塞</t>
    <phoneticPr fontId="1" type="noConversion"/>
  </si>
  <si>
    <t>重建1-3.5x1.5m盖板明涵53m,新建1-3.5x1.5m盖板沟53m</t>
    <phoneticPr fontId="1" type="noConversion"/>
  </si>
  <si>
    <t>是</t>
    <phoneticPr fontId="1" type="noConversion"/>
  </si>
  <si>
    <t>增城局</t>
    <phoneticPr fontId="1" type="noConversion"/>
  </si>
  <si>
    <t>粤公养函［2008］943号</t>
    <phoneticPr fontId="1" type="noConversion"/>
  </si>
  <si>
    <t>已报</t>
    <phoneticPr fontId="1" type="noConversion"/>
  </si>
  <si>
    <t>广州公路总站</t>
    <phoneticPr fontId="1" type="noConversion"/>
  </si>
  <si>
    <t>S355</t>
    <phoneticPr fontId="1" type="noConversion"/>
  </si>
  <si>
    <t>K40+800</t>
  </si>
  <si>
    <t>旧石拱涵受洪水冲刷，损坏严重</t>
    <phoneticPr fontId="1" type="noConversion"/>
  </si>
  <si>
    <t>拆旧重建1-3x2m盖板涵，开挖、回填路基，重铺路面</t>
    <phoneticPr fontId="1" type="noConversion"/>
  </si>
  <si>
    <t>否</t>
    <phoneticPr fontId="1" type="noConversion"/>
  </si>
  <si>
    <t>增城站</t>
    <phoneticPr fontId="1" type="noConversion"/>
  </si>
  <si>
    <t>粤公养函［2008］942号</t>
    <phoneticPr fontId="1" type="noConversion"/>
  </si>
  <si>
    <t>河源市公路局</t>
    <phoneticPr fontId="1" type="noConversion"/>
  </si>
  <si>
    <t>S120</t>
    <phoneticPr fontId="1" type="noConversion"/>
  </si>
  <si>
    <t>K227+400</t>
  </si>
  <si>
    <t>临河路基冲毁、危及路面</t>
    <phoneticPr fontId="1" type="noConversion"/>
  </si>
  <si>
    <t>新建挡墙、设置丁字坝、护岸墙</t>
    <phoneticPr fontId="1" type="noConversion"/>
  </si>
  <si>
    <t>紫金局</t>
  </si>
  <si>
    <t>粤公养函［2008］963号</t>
  </si>
  <si>
    <t>河路养[2011]96</t>
    <phoneticPr fontId="1" type="noConversion"/>
  </si>
  <si>
    <t>K241+335</t>
  </si>
  <si>
    <t>新建挡墙、修复路基、浆砌片石护坡</t>
    <phoneticPr fontId="1" type="noConversion"/>
  </si>
  <si>
    <t>S340</t>
    <phoneticPr fontId="1" type="noConversion"/>
  </si>
  <si>
    <t>K24+410</t>
  </si>
  <si>
    <t>清水桥桥台八字墙及基础冲毁</t>
    <phoneticPr fontId="1" type="noConversion"/>
  </si>
  <si>
    <t>修复桥梁毁坏部分、加固基础</t>
    <phoneticPr fontId="1" type="noConversion"/>
  </si>
  <si>
    <t>K259+840</t>
  </si>
  <si>
    <t>桥梁八字墙及路基冲毁</t>
    <phoneticPr fontId="1" type="noConversion"/>
  </si>
  <si>
    <t>修复路基、加固桥梁</t>
    <phoneticPr fontId="1" type="noConversion"/>
  </si>
  <si>
    <t>S341</t>
    <phoneticPr fontId="1" type="noConversion"/>
  </si>
  <si>
    <t>K38+500</t>
  </si>
  <si>
    <t>临河路基冲毁、边坡下塌</t>
    <phoneticPr fontId="1" type="noConversion"/>
  </si>
  <si>
    <t>新建挡墙、修复路基</t>
    <phoneticPr fontId="1" type="noConversion"/>
  </si>
  <si>
    <t>连平局</t>
  </si>
  <si>
    <t>X158</t>
    <phoneticPr fontId="1" type="noConversion"/>
  </si>
  <si>
    <t>K4+700</t>
  </si>
  <si>
    <t>左侧路基下陷、危及路面</t>
    <phoneticPr fontId="1" type="noConversion"/>
  </si>
  <si>
    <t>龙川局</t>
  </si>
  <si>
    <t>S242</t>
    <phoneticPr fontId="1" type="noConversion"/>
  </si>
  <si>
    <t>K51+519</t>
  </si>
  <si>
    <t>临河路基冲毁</t>
    <phoneticPr fontId="1" type="noConversion"/>
  </si>
  <si>
    <t>K40+772</t>
  </si>
  <si>
    <t>临河路基、路面冲毁</t>
    <phoneticPr fontId="1" type="noConversion"/>
  </si>
  <si>
    <t>新建挡墙、修复路基路面、增设波形护栏</t>
    <phoneticPr fontId="1" type="noConversion"/>
  </si>
  <si>
    <t>K43+295</t>
  </si>
  <si>
    <t>临河路基冲毁、路面悬空</t>
    <phoneticPr fontId="1" type="noConversion"/>
  </si>
  <si>
    <t>K37+036
细坑中桥</t>
  </si>
  <si>
    <t>旧2-6m石拱桥,宽10m,基础淘空,拱圈变形。</t>
    <phoneticPr fontId="1" type="noConversion"/>
  </si>
  <si>
    <t>新建1-20m预应力空心板桥，桥长42.64m，桥宽10m</t>
    <phoneticPr fontId="1" type="noConversion"/>
  </si>
  <si>
    <t>紫金局</t>
    <phoneticPr fontId="1" type="noConversion"/>
  </si>
  <si>
    <t>河源公路总站</t>
    <phoneticPr fontId="1" type="noConversion"/>
  </si>
  <si>
    <t>S229线</t>
    <phoneticPr fontId="1" type="noConversion"/>
  </si>
  <si>
    <t>K81+900</t>
  </si>
  <si>
    <t>下边坡塌方，原坡脚排水沟冲毁</t>
    <phoneticPr fontId="1" type="noConversion"/>
  </si>
  <si>
    <t>重建坡脚排水沟，路基侧设片石砼挡墙，另侧设砌石挡墙</t>
    <phoneticPr fontId="1" type="noConversion"/>
  </si>
  <si>
    <t>和平站</t>
    <phoneticPr fontId="1" type="noConversion"/>
  </si>
  <si>
    <t>粤公养函［2008］964号</t>
    <phoneticPr fontId="1" type="noConversion"/>
  </si>
  <si>
    <t>【2009】40号上报</t>
    <phoneticPr fontId="1" type="noConversion"/>
  </si>
  <si>
    <t>S242线</t>
    <phoneticPr fontId="1" type="noConversion"/>
  </si>
  <si>
    <t>K111+100</t>
  </si>
  <si>
    <t>沿河下边坡冲毁坍塌,路面垮塌</t>
    <phoneticPr fontId="1" type="noConversion"/>
  </si>
  <si>
    <t>设片石砼挡墙,回填路基,坡面网格砌石骨架植草,修复路面、护栏</t>
    <phoneticPr fontId="1" type="noConversion"/>
  </si>
  <si>
    <t>紫金站</t>
    <phoneticPr fontId="1" type="noConversion"/>
  </si>
  <si>
    <t>K112+200</t>
  </si>
  <si>
    <t>S339线</t>
    <phoneticPr fontId="1" type="noConversion"/>
  </si>
  <si>
    <t>K119+200</t>
  </si>
  <si>
    <t>下边坡塌方</t>
    <phoneticPr fontId="1" type="noConversion"/>
  </si>
  <si>
    <t>设片石砼路堤挡墙,挡水梗,回填边坡,坡面铺草皮</t>
    <phoneticPr fontId="1" type="noConversion"/>
  </si>
  <si>
    <t>K123+000</t>
  </si>
  <si>
    <t>下边坡塌方,冲沟，坡脚挡土墙冲毁</t>
    <phoneticPr fontId="1" type="noConversion"/>
  </si>
  <si>
    <t>坡脚重设片石砼路堤挡墙，坡面网格砌石骨架植草,挡水梗，急流槽</t>
    <phoneticPr fontId="1" type="noConversion"/>
  </si>
  <si>
    <t>和平站</t>
  </si>
  <si>
    <t>X181线</t>
    <phoneticPr fontId="1" type="noConversion"/>
  </si>
  <si>
    <t>K30+270</t>
  </si>
  <si>
    <t>高填方路基下塌长50米,高约30米,路面淘空宽2米</t>
    <phoneticPr fontId="1" type="noConversion"/>
  </si>
  <si>
    <t>设片石砼路肩挡墙,回填路基,增设1道圆管涵,修复路面,防撞栏,边沟</t>
    <phoneticPr fontId="1" type="noConversion"/>
  </si>
  <si>
    <t>东源地方局</t>
    <phoneticPr fontId="1" type="noConversion"/>
  </si>
  <si>
    <t>K50+700-K51+100</t>
  </si>
  <si>
    <t>沿河挡土墙冲毁,路基下边坡塌方</t>
    <phoneticPr fontId="1" type="noConversion"/>
  </si>
  <si>
    <t>砌筑片石砼挡墙350m,回填边坡</t>
    <phoneticPr fontId="1" type="noConversion"/>
  </si>
  <si>
    <t>X182线</t>
    <phoneticPr fontId="1" type="noConversion"/>
  </si>
  <si>
    <t>K42+500</t>
  </si>
  <si>
    <t>沿河下边坡坍塌</t>
    <phoneticPr fontId="1" type="noConversion"/>
  </si>
  <si>
    <t>设仰斜式片石砼路堤挡墙，护栏</t>
    <phoneticPr fontId="1" type="noConversion"/>
  </si>
  <si>
    <t>X185线</t>
    <phoneticPr fontId="1" type="noConversion"/>
  </si>
  <si>
    <t>K7+500</t>
  </si>
  <si>
    <t>沿河下边坡挡墙冲毁倒塌</t>
    <phoneticPr fontId="1" type="noConversion"/>
  </si>
  <si>
    <t>设仰斜式片石砼路堤挡墙,回填边坡,坡面铺草皮,护栏</t>
    <phoneticPr fontId="1" type="noConversion"/>
  </si>
  <si>
    <t>连平地方局</t>
    <phoneticPr fontId="1" type="noConversion"/>
  </si>
  <si>
    <t>清远市公路局</t>
    <phoneticPr fontId="1" type="noConversion"/>
  </si>
  <si>
    <t>G323鹿鸣关隧道备用线</t>
    <phoneticPr fontId="1" type="noConversion"/>
  </si>
  <si>
    <t>K4+780-K4+802</t>
  </si>
  <si>
    <t>下边坡坍塌严重</t>
    <phoneticPr fontId="1" type="noConversion"/>
  </si>
  <si>
    <t>设置片石砼路堤挡墙、浆砌片石护坡</t>
    <phoneticPr fontId="1" type="noConversion"/>
  </si>
  <si>
    <t>连南局</t>
    <phoneticPr fontId="1" type="noConversion"/>
  </si>
  <si>
    <t>粤公养函［2008］945号</t>
    <phoneticPr fontId="1" type="noConversion"/>
  </si>
  <si>
    <t>【2010】154号</t>
    <phoneticPr fontId="1" type="noConversion"/>
  </si>
  <si>
    <t>清远公路总站</t>
    <phoneticPr fontId="1" type="noConversion"/>
  </si>
  <si>
    <t>X367线</t>
    <phoneticPr fontId="1" type="noConversion"/>
  </si>
  <si>
    <t>K25+680-K25+760</t>
  </si>
  <si>
    <t>水库边冲毁路基长80米</t>
    <phoneticPr fontId="1" type="noConversion"/>
  </si>
  <si>
    <t>坡脚设路堤挡墙，重填路基，新做路面，新增1-4m涵洞</t>
    <phoneticPr fontId="1" type="noConversion"/>
  </si>
  <si>
    <t>英德站</t>
    <phoneticPr fontId="1" type="noConversion"/>
  </si>
  <si>
    <t>粤公养函［2008］944号</t>
    <phoneticPr fontId="1" type="noConversion"/>
  </si>
  <si>
    <t>K11+460-K11+540</t>
  </si>
  <si>
    <t>下边坡塌方长50m，路面损坏</t>
    <phoneticPr fontId="1" type="noConversion"/>
  </si>
  <si>
    <t>设路堤式挡墙、护栏，修复路面</t>
    <phoneticPr fontId="1" type="noConversion"/>
  </si>
  <si>
    <t>X379线</t>
    <phoneticPr fontId="1" type="noConversion"/>
  </si>
  <si>
    <t>K48+210-K48+402</t>
  </si>
  <si>
    <t>整体冲毁路基长192米</t>
    <phoneticPr fontId="1" type="noConversion"/>
  </si>
  <si>
    <t>向山边移线，重做路基路面，新增1道涵洞</t>
    <phoneticPr fontId="1" type="noConversion"/>
  </si>
  <si>
    <t>韶关市公路局</t>
    <phoneticPr fontId="1" type="noConversion"/>
  </si>
  <si>
    <t>S248</t>
    <phoneticPr fontId="1" type="noConversion"/>
  </si>
  <si>
    <t>K74+010-K74+050</t>
  </si>
  <si>
    <t>下边坡坍塌，冲毁挡土墙，路基、路面损坏</t>
    <phoneticPr fontId="1" type="noConversion"/>
  </si>
  <si>
    <t>修建片石砼路肩墙40m、重铺路面、重修防撞栏</t>
    <phoneticPr fontId="1" type="noConversion"/>
  </si>
  <si>
    <t>乐昌局</t>
    <phoneticPr fontId="1" type="noConversion"/>
  </si>
  <si>
    <t>粤公养函［2008］949号</t>
    <phoneticPr fontId="1" type="noConversion"/>
  </si>
  <si>
    <t>韶路养[2010]361号</t>
    <phoneticPr fontId="1" type="noConversion"/>
  </si>
  <si>
    <t>S247</t>
  </si>
  <si>
    <t>K28+750-K28+785</t>
  </si>
  <si>
    <t>下边坡塌方、路面损坏</t>
    <phoneticPr fontId="1" type="noConversion"/>
  </si>
  <si>
    <t>砌片石砼路肩挡墙，重铺路面</t>
    <phoneticPr fontId="1" type="noConversion"/>
  </si>
  <si>
    <t>否</t>
  </si>
  <si>
    <t>S244</t>
  </si>
  <si>
    <t>K162+030-K162+075</t>
  </si>
  <si>
    <t>路基下塌、路面损坏</t>
  </si>
  <si>
    <t>砌路肩式挡土墙，重铺路面</t>
  </si>
  <si>
    <t>翁源局</t>
    <phoneticPr fontId="1" type="noConversion"/>
  </si>
  <si>
    <t>韶路养[2010]360号</t>
    <phoneticPr fontId="1" type="noConversion"/>
  </si>
  <si>
    <t>K195+680-K195+830</t>
  </si>
  <si>
    <t>下边坡塌方、边沟损坏</t>
    <phoneticPr fontId="1" type="noConversion"/>
  </si>
  <si>
    <t>建路肩挡墙,路堑挡墙+砌石骨架植草护坡,修复路基、边沟</t>
    <phoneticPr fontId="1" type="noConversion"/>
  </si>
  <si>
    <t>新丰局</t>
    <phoneticPr fontId="1" type="noConversion"/>
  </si>
  <si>
    <t>韶路养[2010]359号</t>
    <phoneticPr fontId="1" type="noConversion"/>
  </si>
  <si>
    <t>K200+090-K200+250</t>
  </si>
  <si>
    <t>砌路肩式挡土墙，重铺路面，设钢筋砼防撞栏，修复边沟</t>
  </si>
  <si>
    <t>G105</t>
  </si>
  <si>
    <t>K2388+400-K2388+500</t>
  </si>
  <si>
    <t>涵洞损坏</t>
  </si>
  <si>
    <t>新建1-2.0m石拱涵47m,接长1-3.0m盖板涵15m</t>
    <phoneticPr fontId="1" type="noConversion"/>
  </si>
  <si>
    <t>是</t>
  </si>
  <si>
    <t>韶关公路总站</t>
    <phoneticPr fontId="1" type="noConversion"/>
  </si>
  <si>
    <t>X335</t>
  </si>
  <si>
    <t>K11+500</t>
  </si>
  <si>
    <t>修建路肩片石砼挡土墙、重铺路面、重修防撞栏</t>
    <phoneticPr fontId="1" type="noConversion"/>
  </si>
  <si>
    <t>仁化站</t>
    <phoneticPr fontId="1" type="noConversion"/>
  </si>
  <si>
    <t>粤公养函［2008］947号</t>
    <phoneticPr fontId="1" type="noConversion"/>
  </si>
  <si>
    <t>K22+800</t>
  </si>
  <si>
    <t>下边坡坍塌，冲毁挡土墙、水沟，路基、路面损坏</t>
    <phoneticPr fontId="1" type="noConversion"/>
  </si>
  <si>
    <t>修建路肩挡土墙、重铺路面、重修防撞栏、边沟</t>
    <phoneticPr fontId="1" type="noConversion"/>
  </si>
  <si>
    <t>X316</t>
    <phoneticPr fontId="1" type="noConversion"/>
  </si>
  <si>
    <t>K22+430- K22+524</t>
  </si>
  <si>
    <t>沿河下边坡坍塌，冲毁挡土墙，路基、路面损坏</t>
    <phoneticPr fontId="1" type="noConversion"/>
  </si>
  <si>
    <t>抗滑桩改为路肩片石砼挡土墙、重铺路面、重修防撞栏</t>
    <phoneticPr fontId="1" type="noConversion"/>
  </si>
  <si>
    <t>曲江站</t>
    <phoneticPr fontId="1" type="noConversion"/>
  </si>
  <si>
    <t>X355</t>
    <phoneticPr fontId="1" type="noConversion"/>
  </si>
  <si>
    <t>K10+000- K10+200</t>
  </si>
  <si>
    <t>修建路肩片石砼挡土墙120m、重铺路面150m、重修防撞栏</t>
    <phoneticPr fontId="1" type="noConversion"/>
  </si>
  <si>
    <t>新丰地方局</t>
    <phoneticPr fontId="1" type="noConversion"/>
  </si>
  <si>
    <t>韶路总[2010]235号</t>
    <phoneticPr fontId="1" type="noConversion"/>
  </si>
  <si>
    <t>江门市公路局</t>
    <phoneticPr fontId="1" type="noConversion"/>
  </si>
  <si>
    <t>X543</t>
    <phoneticPr fontId="1" type="noConversion"/>
  </si>
  <si>
    <t>K30+815段东山桥附近</t>
    <phoneticPr fontId="1" type="noConversion"/>
  </si>
  <si>
    <t>右侧路基发生严重下塌方、漏空，人行道路面板坍塌长53米。</t>
    <phoneticPr fontId="1" type="noConversion"/>
  </si>
  <si>
    <t>①在人行道上铺设砼路面。②靠河边设片石砼路肩墙，墙顶设置砼栏杆。③绿化带砌筑红砖路缘石。③东山桥下游修建漫水坝。</t>
    <phoneticPr fontId="1" type="noConversion"/>
  </si>
  <si>
    <t>开平站</t>
    <phoneticPr fontId="1" type="noConversion"/>
  </si>
  <si>
    <t>粤公养函［2008］968号</t>
  </si>
  <si>
    <t>江门市总站</t>
    <phoneticPr fontId="1" type="noConversion"/>
  </si>
  <si>
    <t>S273</t>
  </si>
  <si>
    <t>小马桥及引道</t>
    <phoneticPr fontId="1" type="noConversion"/>
  </si>
  <si>
    <t>小马桥及引道严重水毁</t>
    <phoneticPr fontId="1" type="noConversion"/>
  </si>
  <si>
    <t>重建一跨16m装配式预应力钢筋混凝土空心板桥，宽17.5m，桥梁全长20.5m。</t>
    <phoneticPr fontId="1" type="noConversion"/>
  </si>
  <si>
    <t>台山站</t>
    <phoneticPr fontId="1" type="noConversion"/>
  </si>
  <si>
    <t>粤公养函［2008］969号</t>
    <phoneticPr fontId="1" type="noConversion"/>
  </si>
  <si>
    <t>已报表</t>
    <phoneticPr fontId="1" type="noConversion"/>
  </si>
  <si>
    <t>茂名局</t>
    <phoneticPr fontId="1" type="noConversion"/>
  </si>
  <si>
    <t>S113   石旦大桥</t>
    <phoneticPr fontId="1" type="noConversion"/>
  </si>
  <si>
    <t>k321+50.5</t>
    <phoneticPr fontId="1" type="noConversion"/>
  </si>
  <si>
    <t>5～8号孔被洪水冲毁</t>
    <phoneticPr fontId="1" type="noConversion"/>
  </si>
  <si>
    <t>重建6×16m预制安装钢筋混凝土T梁桥，宽7.5m，桥梁全长101m。</t>
    <phoneticPr fontId="1" type="noConversion"/>
  </si>
  <si>
    <t>粤公养函[2008]721号</t>
  </si>
  <si>
    <t>茂名市总站</t>
    <phoneticPr fontId="1" type="noConversion"/>
  </si>
  <si>
    <t>X633</t>
    <phoneticPr fontId="1" type="noConversion"/>
  </si>
  <si>
    <t>K48+800～900段</t>
    <phoneticPr fontId="1" type="noConversion"/>
  </si>
  <si>
    <t>下边坡崩塌，半幅沥青路面受损</t>
    <phoneticPr fontId="1" type="noConversion"/>
  </si>
  <si>
    <t>新建水泥混凝土护脚挡墙，回填路基，修复路面，新建混凝土护栏</t>
    <phoneticPr fontId="1" type="noConversion"/>
  </si>
  <si>
    <t>高州站</t>
    <phoneticPr fontId="1" type="noConversion"/>
  </si>
  <si>
    <t>粤公养函[2008]957号</t>
    <phoneticPr fontId="1" type="noConversion"/>
  </si>
  <si>
    <t>X650</t>
    <phoneticPr fontId="1" type="noConversion"/>
  </si>
  <si>
    <t>K9+820～K9+920</t>
    <phoneticPr fontId="1" type="noConversion"/>
  </si>
  <si>
    <t>下边坡大面积塌方。</t>
    <phoneticPr fontId="1" type="noConversion"/>
  </si>
  <si>
    <t>修复边坡，新建路堤墙，修复路面，完善排水。</t>
    <phoneticPr fontId="1" type="noConversion"/>
  </si>
  <si>
    <t>信宜站</t>
    <phoneticPr fontId="1" type="noConversion"/>
  </si>
  <si>
    <t>阳江市总站</t>
    <phoneticPr fontId="1" type="noConversion"/>
  </si>
  <si>
    <t>X600</t>
    <phoneticPr fontId="1" type="noConversion"/>
  </si>
  <si>
    <t>k38+170~k38+230</t>
    <phoneticPr fontId="1" type="noConversion"/>
  </si>
  <si>
    <t>下边坡崩塌，水泥混凝土路面铺空。</t>
    <phoneticPr fontId="1" type="noConversion"/>
  </si>
  <si>
    <t>完善排水工程，新建挡土墙和修复路面，新建涵洞。</t>
    <phoneticPr fontId="1" type="noConversion"/>
  </si>
  <si>
    <t>阳春站</t>
    <phoneticPr fontId="1" type="noConversion"/>
  </si>
  <si>
    <t>粤公养函[2008]960号</t>
    <phoneticPr fontId="1" type="noConversion"/>
  </si>
  <si>
    <t>云浮局</t>
    <phoneticPr fontId="1" type="noConversion"/>
  </si>
  <si>
    <t>S368</t>
    <phoneticPr fontId="1" type="noConversion"/>
  </si>
  <si>
    <t>K92+380-K92+500</t>
    <phoneticPr fontId="1" type="noConversion"/>
  </si>
  <si>
    <t>下边坡坍塌，路面崩塌。</t>
    <phoneticPr fontId="1" type="noConversion"/>
  </si>
  <si>
    <t>新建挡土墙，修复路面和完善安全设施。</t>
    <phoneticPr fontId="1" type="noConversion"/>
  </si>
  <si>
    <t>郁南局</t>
    <phoneticPr fontId="1" type="noConversion"/>
  </si>
  <si>
    <t>粤公养函［2008］973号</t>
    <phoneticPr fontId="1" type="noConversion"/>
  </si>
  <si>
    <t>云浮局</t>
  </si>
  <si>
    <t>S352</t>
    <phoneticPr fontId="1" type="noConversion"/>
  </si>
  <si>
    <t>K69+200-K69+300</t>
    <phoneticPr fontId="1" type="noConversion"/>
  </si>
  <si>
    <t>下边坡坍塌</t>
    <phoneticPr fontId="1" type="noConversion"/>
  </si>
  <si>
    <t>新建挡土墙和完善安全设施。</t>
    <phoneticPr fontId="1" type="noConversion"/>
  </si>
  <si>
    <t>X468</t>
    <phoneticPr fontId="1" type="noConversion"/>
  </si>
  <si>
    <t>K6+780-K6+920</t>
    <phoneticPr fontId="1" type="noConversion"/>
  </si>
  <si>
    <t>云城局</t>
    <phoneticPr fontId="1" type="noConversion"/>
  </si>
  <si>
    <t>K8+050-K8+150</t>
    <phoneticPr fontId="1" type="noConversion"/>
  </si>
  <si>
    <t>K47+930-K48+080</t>
    <phoneticPr fontId="1" type="noConversion"/>
  </si>
  <si>
    <t>新建挡土墙和完善安全设施。</t>
  </si>
  <si>
    <t>K5+635-K5+725</t>
    <phoneticPr fontId="1" type="noConversion"/>
  </si>
  <si>
    <t>K64+800-K64+980</t>
    <phoneticPr fontId="1" type="noConversion"/>
  </si>
  <si>
    <t>下边坡坍塌，部分路面破坏。</t>
  </si>
  <si>
    <t>新建挡土墙，修复路面和完善安全设施。</t>
  </si>
  <si>
    <t>K7+905-K7+985</t>
    <phoneticPr fontId="1" type="noConversion"/>
  </si>
  <si>
    <t>S279</t>
    <phoneticPr fontId="1" type="noConversion"/>
  </si>
  <si>
    <t>K43+720-K43+880</t>
    <phoneticPr fontId="1" type="noConversion"/>
  </si>
  <si>
    <t>右路基被冲刷浸泡，临河边路基下崩塌。</t>
    <phoneticPr fontId="1" type="noConversion"/>
  </si>
  <si>
    <t>新建片石砼路堤式挡墙，回填路基。</t>
  </si>
  <si>
    <t>K28+220-K28+300</t>
    <phoneticPr fontId="1" type="noConversion"/>
  </si>
  <si>
    <t>右路基被冲刷浸泡，下边坡崩塌，护栏损毁。</t>
    <phoneticPr fontId="1" type="noConversion"/>
  </si>
  <si>
    <t>重建路堤式挡墙，回填路基，重新安装砼护栏。</t>
    <phoneticPr fontId="1" type="noConversion"/>
  </si>
  <si>
    <t>K154+635-K154+720</t>
    <phoneticPr fontId="1" type="noConversion"/>
  </si>
  <si>
    <t>左路基浸水，挡墙基础冲空，墙身开裂。</t>
    <phoneticPr fontId="1" type="noConversion"/>
  </si>
  <si>
    <t>拆除旧挡墙，重新修建片石砼路堤式挡墙。</t>
    <phoneticPr fontId="1" type="noConversion"/>
  </si>
  <si>
    <t>罗定局</t>
    <phoneticPr fontId="1" type="noConversion"/>
  </si>
  <si>
    <t>云浮市总站</t>
    <phoneticPr fontId="1" type="noConversion"/>
  </si>
  <si>
    <t>K39+400</t>
    <phoneticPr fontId="1" type="noConversion"/>
  </si>
  <si>
    <t>下边坡坍塌，路面悬空。</t>
    <phoneticPr fontId="1" type="noConversion"/>
  </si>
  <si>
    <t>新建挡土墙，完善排水工程，重建涵洞，修复路面和完善安全设施。</t>
    <phoneticPr fontId="1" type="noConversion"/>
  </si>
  <si>
    <t>郁南站</t>
    <phoneticPr fontId="1" type="noConversion"/>
  </si>
  <si>
    <t>粤公养函［2008］972号</t>
    <phoneticPr fontId="1" type="noConversion"/>
  </si>
  <si>
    <t>[2011]130</t>
    <phoneticPr fontId="1" type="noConversion"/>
  </si>
  <si>
    <t>K28+180～K28+260</t>
    <phoneticPr fontId="1" type="noConversion"/>
  </si>
  <si>
    <t>下边坡坍塌。</t>
    <phoneticPr fontId="1" type="noConversion"/>
  </si>
  <si>
    <t>新建挡土墙，完善排水工程和安全设施。</t>
    <phoneticPr fontId="1" type="noConversion"/>
  </si>
  <si>
    <t>云安站</t>
    <phoneticPr fontId="1" type="noConversion"/>
  </si>
  <si>
    <t>X868</t>
  </si>
  <si>
    <t>K28+500～K28+570</t>
  </si>
  <si>
    <t>下边坡坍塌。</t>
  </si>
  <si>
    <t>新建挡土墙，修复路面，完善排水工程和安全设施。</t>
  </si>
  <si>
    <t>云安站</t>
  </si>
  <si>
    <t>粤公养［2009］19号</t>
    <phoneticPr fontId="1" type="noConversion"/>
  </si>
  <si>
    <t>湛江局</t>
    <phoneticPr fontId="1" type="noConversion"/>
  </si>
  <si>
    <t>S286</t>
    <phoneticPr fontId="1" type="noConversion"/>
  </si>
  <si>
    <t>k33+250   牛仔坡桥</t>
    <phoneticPr fontId="1" type="noConversion"/>
  </si>
  <si>
    <t>基础下沉,主梁开裂</t>
    <phoneticPr fontId="1" type="noConversion"/>
  </si>
  <si>
    <t>重建宽12m，桥梁全长37.28m。</t>
    <phoneticPr fontId="1" type="noConversion"/>
  </si>
  <si>
    <t>吴川局</t>
    <phoneticPr fontId="1" type="noConversion"/>
  </si>
  <si>
    <t>粤公养函［2008］1026号</t>
    <phoneticPr fontId="1" type="noConversion"/>
  </si>
  <si>
    <t>湛路养[2011]348号</t>
    <phoneticPr fontId="1" type="noConversion"/>
  </si>
  <si>
    <t>湛江市总站</t>
    <phoneticPr fontId="1" type="noConversion"/>
  </si>
  <si>
    <t>X700</t>
    <phoneticPr fontId="1" type="noConversion"/>
  </si>
  <si>
    <t>k1+200~k5+060</t>
    <phoneticPr fontId="1" type="noConversion"/>
  </si>
  <si>
    <t>路基路面被冲毁，通车困难。</t>
    <phoneticPr fontId="1" type="noConversion"/>
  </si>
  <si>
    <t>修复路基，铺设水泥混凝土路面。</t>
    <phoneticPr fontId="1" type="noConversion"/>
  </si>
  <si>
    <t>吴川站</t>
    <phoneticPr fontId="1" type="noConversion"/>
  </si>
  <si>
    <t>粤公养函［2008］967号</t>
    <phoneticPr fontId="1" type="noConversion"/>
  </si>
  <si>
    <t>湛交路报[2011]16号</t>
    <phoneticPr fontId="1" type="noConversion"/>
  </si>
  <si>
    <t>k5+900~k7+446</t>
    <phoneticPr fontId="1" type="noConversion"/>
  </si>
  <si>
    <t>肇庆市公路局</t>
    <phoneticPr fontId="1" type="noConversion"/>
  </si>
  <si>
    <t>S349</t>
    <phoneticPr fontId="1" type="noConversion"/>
  </si>
  <si>
    <t>K30+330～K30+440</t>
    <phoneticPr fontId="1" type="noConversion"/>
  </si>
  <si>
    <t>下边坡冲空，路基下塌，路面悬空。</t>
    <phoneticPr fontId="1" type="noConversion"/>
  </si>
  <si>
    <t>新建挡土墙，修复路面和完善安全设施</t>
    <phoneticPr fontId="1" type="noConversion"/>
  </si>
  <si>
    <t>怀集局</t>
    <phoneticPr fontId="1" type="noConversion"/>
  </si>
  <si>
    <t>粤公养函［2008］971号</t>
    <phoneticPr fontId="1" type="noConversion"/>
  </si>
  <si>
    <t>[2009]770上报</t>
    <phoneticPr fontId="1" type="noConversion"/>
  </si>
  <si>
    <t>肇庆市总站</t>
    <phoneticPr fontId="1" type="noConversion"/>
  </si>
  <si>
    <t>X807线</t>
    <phoneticPr fontId="1" type="noConversion"/>
  </si>
  <si>
    <t>k5+251    古垒桥</t>
    <phoneticPr fontId="1" type="noConversion"/>
  </si>
  <si>
    <t>2#桥墩下沉</t>
    <phoneticPr fontId="1" type="noConversion"/>
  </si>
  <si>
    <t>重建9×16m钢筋混凝土现浇简支T梁桥，宽8.5m，桥梁全长148.12m。</t>
    <phoneticPr fontId="1" type="noConversion"/>
  </si>
  <si>
    <t>德庆站</t>
    <phoneticPr fontId="1" type="noConversion"/>
  </si>
  <si>
    <t>粤公养函［2008］970号</t>
    <phoneticPr fontId="1" type="noConversion"/>
  </si>
  <si>
    <t>潮州市公路局</t>
    <phoneticPr fontId="1" type="noConversion"/>
  </si>
  <si>
    <t>S222线</t>
    <phoneticPr fontId="1" type="noConversion"/>
  </si>
  <si>
    <t>K84+358-K84+494</t>
    <phoneticPr fontId="1" type="noConversion"/>
  </si>
  <si>
    <t>下边坡坍塌,排水沟冲毁,挡土墙倒塌.</t>
    <phoneticPr fontId="1" type="noConversion"/>
  </si>
  <si>
    <t>修复排水沟,重砌挡墙及护坡.</t>
    <phoneticPr fontId="1" type="noConversion"/>
  </si>
  <si>
    <t>饶平局</t>
    <phoneticPr fontId="1" type="noConversion"/>
  </si>
  <si>
    <t>粤公养函［2008］931号</t>
    <phoneticPr fontId="1" type="noConversion"/>
  </si>
  <si>
    <t>年底验收</t>
    <phoneticPr fontId="1" type="noConversion"/>
  </si>
  <si>
    <t>惠州市公路局</t>
    <phoneticPr fontId="1" type="noConversion"/>
  </si>
  <si>
    <t>S353</t>
    <phoneticPr fontId="1" type="noConversion"/>
  </si>
  <si>
    <t>K40+820～865段</t>
    <phoneticPr fontId="1" type="noConversion"/>
  </si>
  <si>
    <t>右侧路基下边坡塌方冲毁45m，路面掏空，水沟边沟损毁。</t>
    <phoneticPr fontId="1" type="noConversion"/>
  </si>
  <si>
    <t>修建片石混凝土挡土墙45m，回填夯实夯实路基土方，重新新建排水沟，增设波形防撞栏。</t>
    <phoneticPr fontId="1" type="noConversion"/>
  </si>
  <si>
    <t>龙门局</t>
    <phoneticPr fontId="1" type="noConversion"/>
  </si>
  <si>
    <t>粤公养函［2008］936号</t>
    <phoneticPr fontId="1" type="noConversion"/>
  </si>
  <si>
    <t>龙门局已办理完工验收手续</t>
    <phoneticPr fontId="1" type="noConversion"/>
  </si>
  <si>
    <t>X208</t>
    <phoneticPr fontId="1" type="noConversion"/>
  </si>
  <si>
    <t>K13+347～K13+370
(梁化桥头)</t>
    <phoneticPr fontId="1" type="noConversion"/>
  </si>
  <si>
    <t>0＃台两侧锥坡、路基冲毁，右侧长30m，路面淘空深4m，已封闭车辆交通。</t>
    <phoneticPr fontId="1" type="noConversion"/>
  </si>
  <si>
    <t>修建C20号片石混凝土挡土墙，回填夯实路基土方，修复锥坡、路面.</t>
    <phoneticPr fontId="1" type="noConversion"/>
  </si>
  <si>
    <t xml:space="preserve">惠东局 </t>
    <phoneticPr fontId="1" type="noConversion"/>
  </si>
  <si>
    <t>惠市路养
〔2010〕3号</t>
    <phoneticPr fontId="1" type="noConversion"/>
  </si>
  <si>
    <t>惠州地方公路管理站</t>
    <phoneticPr fontId="1" type="noConversion"/>
  </si>
  <si>
    <t>X220</t>
    <phoneticPr fontId="1" type="noConversion"/>
  </si>
  <si>
    <t>K3+710～K3+780</t>
    <phoneticPr fontId="1" type="noConversion"/>
  </si>
  <si>
    <t>河边下边坡坍塌、挡土墙倒塌</t>
    <phoneticPr fontId="1" type="noConversion"/>
  </si>
  <si>
    <t>重建片石挡土墙，回填路基,砌石护坡</t>
    <phoneticPr fontId="1" type="noConversion"/>
  </si>
  <si>
    <t>龙门站</t>
    <phoneticPr fontId="1" type="noConversion"/>
  </si>
  <si>
    <t>粤公养函［2008］933号</t>
    <phoneticPr fontId="1" type="noConversion"/>
  </si>
  <si>
    <t>年底前验收</t>
    <phoneticPr fontId="1" type="noConversion"/>
  </si>
  <si>
    <t>X193线</t>
    <phoneticPr fontId="1" type="noConversion"/>
  </si>
  <si>
    <t>K13+967
九潭桥</t>
    <phoneticPr fontId="1" type="noConversion"/>
  </si>
  <si>
    <t>左幅旧桥被洪水冲毁。旧桥4x10m石拱桥，桥面宽5m。</t>
    <phoneticPr fontId="1" type="noConversion"/>
  </si>
  <si>
    <t>重建10+13+13+10m钢筋混凝土空心板桥，桥宽7m，桥梁全长58.08m，宽7m。</t>
    <phoneticPr fontId="1" type="noConversion"/>
  </si>
  <si>
    <t>博罗站</t>
    <phoneticPr fontId="1" type="noConversion"/>
  </si>
  <si>
    <t>揭阳市公路局</t>
  </si>
  <si>
    <t>S238线</t>
    <phoneticPr fontId="1" type="noConversion"/>
  </si>
  <si>
    <t>K73+740~K73+860</t>
    <phoneticPr fontId="1" type="noConversion"/>
  </si>
  <si>
    <t>路基滑坡,防撞栏倒塌,农田受毁,交通中断</t>
    <phoneticPr fontId="1" type="noConversion"/>
  </si>
  <si>
    <t>回填路基,设置挡墙,砌筑护坡,修复路面和防撞栏</t>
    <phoneticPr fontId="1" type="noConversion"/>
  </si>
  <si>
    <t>揭西局</t>
    <phoneticPr fontId="1" type="noConversion"/>
  </si>
  <si>
    <t>粤公养函［2008］934号</t>
    <phoneticPr fontId="1" type="noConversion"/>
  </si>
  <si>
    <t>S236线</t>
    <phoneticPr fontId="1" type="noConversion"/>
  </si>
  <si>
    <t>K82+555-K82+685</t>
    <phoneticPr fontId="1" type="noConversion"/>
  </si>
  <si>
    <t>路基大面积滑坡,路面下沉,交通中断</t>
    <phoneticPr fontId="1" type="noConversion"/>
  </si>
  <si>
    <t>设置挡墙,回填路基,设置反压护道,修复路面和防撞栏</t>
    <phoneticPr fontId="1" type="noConversion"/>
  </si>
  <si>
    <t>惠来局</t>
    <phoneticPr fontId="1" type="noConversion"/>
  </si>
  <si>
    <t>揭阳市公路总站</t>
  </si>
  <si>
    <t>X112线</t>
    <phoneticPr fontId="1" type="noConversion"/>
  </si>
  <si>
    <t>K8+530东厝寮桥</t>
    <phoneticPr fontId="1" type="noConversion"/>
  </si>
  <si>
    <t>桥梁全毁,交通中断</t>
    <phoneticPr fontId="1" type="noConversion"/>
  </si>
  <si>
    <t>重建桥梁,宽10.0m,桥梁全长37.04m.</t>
    <phoneticPr fontId="1" type="noConversion"/>
  </si>
  <si>
    <t>揭东站</t>
    <phoneticPr fontId="1" type="noConversion"/>
  </si>
  <si>
    <t>粤公养函［2008］935号</t>
  </si>
  <si>
    <t>【2010】28号</t>
    <phoneticPr fontId="1" type="noConversion"/>
  </si>
  <si>
    <t>X101线</t>
  </si>
  <si>
    <t>K16+800－K16+880</t>
  </si>
  <si>
    <t>路基冲断,砼面板冲毁,涵洞全毁</t>
  </si>
  <si>
    <t>回填路基,砌挡墙,修复路面,重建盖板涵.</t>
  </si>
  <si>
    <t>惠来站</t>
  </si>
  <si>
    <t>梅州市公路局</t>
    <phoneticPr fontId="1" type="noConversion"/>
  </si>
  <si>
    <t>S223线</t>
    <phoneticPr fontId="1" type="noConversion"/>
  </si>
  <si>
    <t>K93+210~K93+465</t>
    <phoneticPr fontId="1" type="noConversion"/>
  </si>
  <si>
    <t>下边坡冲刷、路基塌方</t>
    <phoneticPr fontId="1" type="noConversion"/>
  </si>
  <si>
    <t>钻孔灌注桩基础、片石混凝土挡墙和护坡</t>
    <phoneticPr fontId="1" type="noConversion"/>
  </si>
  <si>
    <t>直属分局</t>
    <phoneticPr fontId="1" type="noConversion"/>
  </si>
  <si>
    <t>粤公养函［2008］938号</t>
    <phoneticPr fontId="1" type="noConversion"/>
  </si>
  <si>
    <t>【2009】102号上报</t>
    <phoneticPr fontId="1" type="noConversion"/>
  </si>
  <si>
    <t>梅州市公路局</t>
  </si>
  <si>
    <t>S226线</t>
    <phoneticPr fontId="1" type="noConversion"/>
  </si>
  <si>
    <t>K51+310~K51+410</t>
    <phoneticPr fontId="1" type="noConversion"/>
  </si>
  <si>
    <t>下边坡塌方,挡墙冲毁</t>
    <phoneticPr fontId="1" type="noConversion"/>
  </si>
  <si>
    <t>回填边坡,修复挡墙、增设护栏</t>
    <phoneticPr fontId="1" type="noConversion"/>
  </si>
  <si>
    <t>兴宁局</t>
    <phoneticPr fontId="1" type="noConversion"/>
  </si>
  <si>
    <t>K60+300~K60+450</t>
    <phoneticPr fontId="1" type="noConversion"/>
  </si>
  <si>
    <t>下边坡崩塌、路基下沉、路面拱起.</t>
    <phoneticPr fontId="1" type="noConversion"/>
  </si>
  <si>
    <t>修复挡墙、路面及排水设施</t>
    <phoneticPr fontId="1" type="noConversion"/>
  </si>
  <si>
    <t>五华局</t>
    <phoneticPr fontId="1" type="noConversion"/>
  </si>
  <si>
    <t>S221线</t>
    <phoneticPr fontId="1" type="noConversion"/>
  </si>
  <si>
    <t>K69+855~K69+945</t>
    <phoneticPr fontId="1" type="noConversion"/>
  </si>
  <si>
    <t>下边坡冲毁、路面悬空</t>
    <phoneticPr fontId="1" type="noConversion"/>
  </si>
  <si>
    <t>回填边坡,修筑挡墙、浇筑路面</t>
    <phoneticPr fontId="1" type="noConversion"/>
  </si>
  <si>
    <t>大埔局</t>
    <phoneticPr fontId="1" type="noConversion"/>
  </si>
  <si>
    <t>S333线</t>
    <phoneticPr fontId="1" type="noConversion"/>
  </si>
  <si>
    <t>K45+780~K45+920</t>
    <phoneticPr fontId="1" type="noConversion"/>
  </si>
  <si>
    <t>下边坡护墙基础淘空、护墙损毁</t>
    <phoneticPr fontId="1" type="noConversion"/>
  </si>
  <si>
    <t>修复挡墙、疏通河道</t>
    <phoneticPr fontId="1" type="noConversion"/>
  </si>
  <si>
    <t>S334线</t>
    <phoneticPr fontId="1" type="noConversion"/>
  </si>
  <si>
    <t>K91+130~K91+170</t>
    <phoneticPr fontId="1" type="noConversion"/>
  </si>
  <si>
    <t>路基塌方、路面损毁</t>
    <phoneticPr fontId="1" type="noConversion"/>
  </si>
  <si>
    <t>清理塌方、修筑护墙、回填路基、浇筑路面</t>
    <phoneticPr fontId="1" type="noConversion"/>
  </si>
  <si>
    <t>丰顺局</t>
    <phoneticPr fontId="1" type="noConversion"/>
  </si>
  <si>
    <t>X950线</t>
    <phoneticPr fontId="1" type="noConversion"/>
  </si>
  <si>
    <t>K25+710-K25+745</t>
    <phoneticPr fontId="1" type="noConversion"/>
  </si>
  <si>
    <t>下边坡坍塌,路基下滑,涵洞冲毁.</t>
    <phoneticPr fontId="1" type="noConversion"/>
  </si>
  <si>
    <t>回填边坡,重砌挡土墙及排水系统.</t>
    <phoneticPr fontId="1" type="noConversion"/>
  </si>
  <si>
    <t>K25+950-K26+105</t>
    <phoneticPr fontId="1" type="noConversion"/>
  </si>
  <si>
    <t>下边坡坍塌,路基下滑.</t>
    <phoneticPr fontId="1" type="noConversion"/>
  </si>
  <si>
    <t>K30+815-K30+870</t>
    <phoneticPr fontId="1" type="noConversion"/>
  </si>
  <si>
    <t>下边坡坍塌,路面板脱空,涵洞冲毁.</t>
    <phoneticPr fontId="1" type="noConversion"/>
  </si>
  <si>
    <t>回填边坡,重砌挡土墙和护坡,修复涵洞等排水系统,清理河道.</t>
    <phoneticPr fontId="1" type="noConversion"/>
  </si>
  <si>
    <t>K31+320-K31+360</t>
    <phoneticPr fontId="1" type="noConversion"/>
  </si>
  <si>
    <t>下边坡坍塌,路面板脱空,涵洞局部冲毁.</t>
    <phoneticPr fontId="1" type="noConversion"/>
  </si>
  <si>
    <t>回填边坡,重砌挡土墙和路面板,修复损毁涵洞等排水系统.</t>
    <phoneticPr fontId="1" type="noConversion"/>
  </si>
  <si>
    <t>K31+610-K31+655</t>
    <phoneticPr fontId="1" type="noConversion"/>
  </si>
  <si>
    <t>回填边坡,重砌挡土墙和路面板,修复涵洞边沟等排水系统.</t>
    <phoneticPr fontId="1" type="noConversion"/>
  </si>
  <si>
    <t>梅州市公路总站</t>
  </si>
  <si>
    <t xml:space="preserve">X033线    </t>
    <phoneticPr fontId="1" type="noConversion"/>
  </si>
  <si>
    <t>K19+800～K19+900</t>
    <phoneticPr fontId="1" type="noConversion"/>
  </si>
  <si>
    <t>下边坡滑塌,路面淘空,涵洞损毁</t>
    <phoneticPr fontId="1" type="noConversion"/>
  </si>
  <si>
    <t>回填路基,新建涵洞和护墙,重铺路面.增设防撞栏</t>
    <phoneticPr fontId="1" type="noConversion"/>
  </si>
  <si>
    <t>五华站</t>
    <phoneticPr fontId="1" type="noConversion"/>
  </si>
  <si>
    <t>粤公养函［2008］937号</t>
    <phoneticPr fontId="1" type="noConversion"/>
  </si>
  <si>
    <t>【2009】76号上报</t>
    <phoneticPr fontId="1" type="noConversion"/>
  </si>
  <si>
    <t>K13+150-K13+452</t>
    <phoneticPr fontId="1" type="noConversion"/>
  </si>
  <si>
    <t>上边坡山体滑坡,路基坍塌</t>
    <phoneticPr fontId="1" type="noConversion"/>
  </si>
  <si>
    <t>路线和河道局部改造,设挡墙和防撞栏</t>
    <phoneticPr fontId="1" type="noConversion"/>
  </si>
  <si>
    <t>X033线</t>
  </si>
  <si>
    <t>K12+900-K13+050</t>
    <phoneticPr fontId="1" type="noConversion"/>
  </si>
  <si>
    <t>下边坡滑塌，路面掏空</t>
    <phoneticPr fontId="1" type="noConversion"/>
  </si>
  <si>
    <t>X072线</t>
    <phoneticPr fontId="1" type="noConversion"/>
  </si>
  <si>
    <t>K58+350</t>
    <phoneticPr fontId="1" type="noConversion"/>
  </si>
  <si>
    <t>挡土墙冲毁,路面板脱空</t>
    <phoneticPr fontId="1" type="noConversion"/>
  </si>
  <si>
    <t>修筑河堤挡土墙,修复路基</t>
    <phoneticPr fontId="1" type="noConversion"/>
  </si>
  <si>
    <t>丰顺站</t>
    <phoneticPr fontId="1" type="noConversion"/>
  </si>
  <si>
    <t>K43+400</t>
    <phoneticPr fontId="1" type="noConversion"/>
  </si>
  <si>
    <t>挡土墙倒塌,路面板悬空.</t>
    <phoneticPr fontId="1" type="noConversion"/>
  </si>
  <si>
    <t>修筑挡土墙,回填路基,铺筑路面板</t>
    <phoneticPr fontId="1" type="noConversion"/>
  </si>
  <si>
    <t>S224线</t>
    <phoneticPr fontId="1" type="noConversion"/>
  </si>
  <si>
    <t>K108+000</t>
    <phoneticPr fontId="1" type="noConversion"/>
  </si>
  <si>
    <t>K90+340～K90+390</t>
    <phoneticPr fontId="1" type="noConversion"/>
  </si>
  <si>
    <t>下边坡坍塌,挡土墙冲毁,路面板脱空</t>
    <phoneticPr fontId="1" type="noConversion"/>
  </si>
  <si>
    <t>砌筑挡土墙，修复路基和路面。</t>
    <phoneticPr fontId="1" type="noConversion"/>
  </si>
  <si>
    <t>K62+000</t>
    <phoneticPr fontId="1" type="noConversion"/>
  </si>
  <si>
    <t>路基及涵洞冲毁,挡土墙倒塌,路面板悬空.</t>
    <phoneticPr fontId="1" type="noConversion"/>
  </si>
  <si>
    <t>修筑涵洞,回填路基,铺筑路面板</t>
    <phoneticPr fontId="1" type="noConversion"/>
  </si>
  <si>
    <t>X967线</t>
    <phoneticPr fontId="1" type="noConversion"/>
  </si>
  <si>
    <t>K12+925～K13+045</t>
    <phoneticPr fontId="1" type="noConversion"/>
  </si>
  <si>
    <t>下边坡山体滑坡,路基下沉</t>
    <phoneticPr fontId="1" type="noConversion"/>
  </si>
  <si>
    <t xml:space="preserve">修复挡土墙、护坡、排水沟及路面 </t>
    <phoneticPr fontId="1" type="noConversion"/>
  </si>
  <si>
    <t>平远站</t>
    <phoneticPr fontId="1" type="noConversion"/>
  </si>
  <si>
    <t>X047线</t>
    <phoneticPr fontId="1" type="noConversion"/>
  </si>
  <si>
    <t>K3+460-K3+560</t>
    <phoneticPr fontId="1" type="noConversion"/>
  </si>
  <si>
    <t>大埔站</t>
    <phoneticPr fontId="1" type="noConversion"/>
  </si>
  <si>
    <t xml:space="preserve">X033线    </t>
  </si>
  <si>
    <t>K10+550～K10+650</t>
  </si>
  <si>
    <t>下边坡滑塌,路面淘空,涵洞损毁</t>
  </si>
  <si>
    <t>回填路基,新建涵洞和护墙,重铺路面.增设防撞栏</t>
  </si>
  <si>
    <t>五华站</t>
  </si>
  <si>
    <t>汕头市公路局</t>
    <phoneticPr fontId="1" type="noConversion"/>
  </si>
  <si>
    <t>G324线</t>
    <phoneticPr fontId="1" type="noConversion"/>
  </si>
  <si>
    <t>K496+020～+055</t>
    <phoneticPr fontId="1" type="noConversion"/>
  </si>
  <si>
    <t>下边坡冲毁,挡墙倒塌.</t>
    <phoneticPr fontId="1" type="noConversion"/>
  </si>
  <si>
    <t>回填路基,下塌边坡砌筑路堤挡墙.</t>
    <phoneticPr fontId="1" type="noConversion"/>
  </si>
  <si>
    <t>澄海局</t>
    <phoneticPr fontId="1" type="noConversion"/>
  </si>
  <si>
    <t>粤公养函［2008］939号</t>
    <phoneticPr fontId="1" type="noConversion"/>
  </si>
  <si>
    <t>【2010】93号上报</t>
    <phoneticPr fontId="1" type="noConversion"/>
  </si>
  <si>
    <t>X063线</t>
    <phoneticPr fontId="1" type="noConversion"/>
  </si>
  <si>
    <t>K4+290～+355</t>
    <phoneticPr fontId="1" type="noConversion"/>
  </si>
  <si>
    <t>汕头市公路总站</t>
    <phoneticPr fontId="1" type="noConversion"/>
  </si>
  <si>
    <t>S234线</t>
    <phoneticPr fontId="1" type="noConversion"/>
  </si>
  <si>
    <t>K65+897-K65+979</t>
    <phoneticPr fontId="1" type="noConversion"/>
  </si>
  <si>
    <t>路基挡墙及桥台塌方,路基边坡冲毁.</t>
    <phoneticPr fontId="1" type="noConversion"/>
  </si>
  <si>
    <t>回填路基,重新浇筑路面板,修复挡墙及桥台</t>
    <phoneticPr fontId="1" type="noConversion"/>
  </si>
  <si>
    <t>潮阳站</t>
    <phoneticPr fontId="1" type="noConversion"/>
  </si>
  <si>
    <t>粤公养函［2008］940号</t>
  </si>
  <si>
    <t>汕地路[2011]31</t>
    <phoneticPr fontId="1" type="noConversion"/>
  </si>
  <si>
    <t>X061线</t>
    <phoneticPr fontId="1" type="noConversion"/>
  </si>
  <si>
    <t>K2+750-K2+900</t>
    <phoneticPr fontId="1" type="noConversion"/>
  </si>
  <si>
    <t>下边坡冲毁,路面板脱空.</t>
    <phoneticPr fontId="1" type="noConversion"/>
  </si>
  <si>
    <t>回填路基,下塌边坡砌筑路堤挡墙,浇筑路面板及防撞栏.</t>
    <phoneticPr fontId="1" type="noConversion"/>
  </si>
  <si>
    <t>潮南站</t>
    <phoneticPr fontId="1" type="noConversion"/>
  </si>
  <si>
    <t>汕尾市公路局</t>
    <phoneticPr fontId="1" type="noConversion"/>
  </si>
  <si>
    <t>K160+918将军岭桥</t>
    <phoneticPr fontId="1" type="noConversion"/>
  </si>
  <si>
    <t>拱桥支座损毁,拱圈碎裂,中断中交通.</t>
    <phoneticPr fontId="1" type="noConversion"/>
  </si>
  <si>
    <t>架设钢构便桥,重建桥梁,桥宽24.5m,桥梁全长38.04m.</t>
    <phoneticPr fontId="1" type="noConversion"/>
  </si>
  <si>
    <t>海丰局</t>
    <phoneticPr fontId="1" type="noConversion"/>
  </si>
  <si>
    <t>粤公养函［2008］1002号</t>
    <phoneticPr fontId="1" type="noConversion"/>
  </si>
  <si>
    <t>在建</t>
    <phoneticPr fontId="1" type="noConversion"/>
  </si>
  <si>
    <t>S240线</t>
    <phoneticPr fontId="1" type="noConversion"/>
  </si>
  <si>
    <t>洗鱼溪桥</t>
    <phoneticPr fontId="1" type="noConversion"/>
  </si>
  <si>
    <t>桥墩基础淘空，左侧桥墩下沉，主梁开裂严重，右侧桥梁垮塌。</t>
    <phoneticPr fontId="1" type="noConversion"/>
  </si>
  <si>
    <t>拆除原桥，重新建5-16米简支预应力空心板桥</t>
    <phoneticPr fontId="1" type="noConversion"/>
  </si>
  <si>
    <t>陆丰局</t>
    <phoneticPr fontId="1" type="noConversion"/>
  </si>
  <si>
    <t>粤交基[2008]1221号</t>
    <phoneticPr fontId="1" type="noConversion"/>
  </si>
  <si>
    <t>省交通厅《工作会议纪要（三十八）》</t>
    <phoneticPr fontId="1" type="noConversion"/>
  </si>
  <si>
    <t>完成未验收</t>
    <phoneticPr fontId="1" type="noConversion"/>
  </si>
  <si>
    <t>汕尾市公路总站</t>
  </si>
  <si>
    <t>X133线</t>
    <phoneticPr fontId="1" type="noConversion"/>
  </si>
  <si>
    <t>K25+500下葫桥</t>
    <phoneticPr fontId="1" type="noConversion"/>
  </si>
  <si>
    <t>多孔小跨径旧拱桥冲毁,交通中断.</t>
    <phoneticPr fontId="1" type="noConversion"/>
  </si>
  <si>
    <t>重建3-13m空心板桥,宽10m,桥梁全长46.54m.</t>
    <phoneticPr fontId="1" type="noConversion"/>
  </si>
  <si>
    <t>陆丰站</t>
    <phoneticPr fontId="1" type="noConversion"/>
  </si>
  <si>
    <t>粤公养函［2008］941号</t>
    <phoneticPr fontId="1" type="noConversion"/>
  </si>
  <si>
    <t>汕地路[2011]10号</t>
    <phoneticPr fontId="1" type="noConversion"/>
  </si>
  <si>
    <t>X140线</t>
    <phoneticPr fontId="1" type="noConversion"/>
  </si>
  <si>
    <t>K2+105-+240</t>
    <phoneticPr fontId="1" type="noConversion"/>
  </si>
  <si>
    <t>下边坡塌方,路面冲毁.</t>
    <phoneticPr fontId="1" type="noConversion"/>
  </si>
  <si>
    <t>回填路基,砌筑挡墙及护坡,重铺路面.</t>
    <phoneticPr fontId="1" type="noConversion"/>
  </si>
  <si>
    <t>陆河站</t>
    <phoneticPr fontId="1" type="noConversion"/>
  </si>
  <si>
    <t>江门市地方公路总站</t>
    <phoneticPr fontId="1" type="noConversion"/>
  </si>
  <si>
    <t>K182+506～K182+651</t>
    <phoneticPr fontId="1" type="noConversion"/>
  </si>
  <si>
    <t>边坡分二级边坡设计修复，新做路侧波形梁钢护栏。</t>
    <phoneticPr fontId="1" type="noConversion"/>
  </si>
  <si>
    <t>粤公养函[2009]321号</t>
    <phoneticPr fontId="1" type="noConversion"/>
  </si>
  <si>
    <t>[2010]15</t>
    <phoneticPr fontId="1" type="noConversion"/>
  </si>
  <si>
    <t>S273</t>
    <phoneticPr fontId="1" type="noConversion"/>
  </si>
  <si>
    <t>K183+350～K183+498</t>
    <phoneticPr fontId="1" type="noConversion"/>
  </si>
  <si>
    <t>边坡分段设计修复。</t>
    <phoneticPr fontId="1" type="noConversion"/>
  </si>
  <si>
    <t>茂名市地方公路总站</t>
    <phoneticPr fontId="1" type="noConversion"/>
  </si>
  <si>
    <t>X633</t>
  </si>
  <si>
    <t>K35+500～530段</t>
  </si>
  <si>
    <t>下边坡坍塌</t>
  </si>
  <si>
    <t>新建路堤片石混凝土挡土墙，坡面采用植草防护，新做路侧防撞护栏</t>
  </si>
  <si>
    <t>高州站</t>
  </si>
  <si>
    <t>粤公养函[2009]322号</t>
    <phoneticPr fontId="1" type="noConversion"/>
  </si>
  <si>
    <t>X654</t>
  </si>
  <si>
    <t>K15+820～K15+880</t>
  </si>
  <si>
    <t>下边坡大面积塌方</t>
  </si>
  <si>
    <t>修复边坡，新建路堤墙，完善排水。</t>
  </si>
  <si>
    <t>化州站</t>
  </si>
  <si>
    <t>X647</t>
  </si>
  <si>
    <t xml:space="preserve">K8+540～K9+420
</t>
  </si>
  <si>
    <t>新建路堤墙，修复路面,完善安全设施。</t>
  </si>
  <si>
    <t>阳江市地方公路总站</t>
    <phoneticPr fontId="1" type="noConversion"/>
  </si>
  <si>
    <t>X604</t>
  </si>
  <si>
    <t>K2+000～K3+460</t>
  </si>
  <si>
    <t>半幅路基路面已基本毁坏。</t>
  </si>
  <si>
    <t>新建挡土墙、修复路面及新建两座新桥，完善安全设施，。</t>
  </si>
  <si>
    <t>阳西站</t>
  </si>
  <si>
    <t>粤公养函[2009]324号</t>
    <phoneticPr fontId="1" type="noConversion"/>
  </si>
  <si>
    <t>X751线</t>
    <phoneticPr fontId="1" type="noConversion"/>
  </si>
  <si>
    <t>K0+112.76石仔岗二桥</t>
    <phoneticPr fontId="1" type="noConversion"/>
  </si>
  <si>
    <t>重建桥梁,宽8.5m,桥梁全长43.74m.</t>
    <phoneticPr fontId="1" type="noConversion"/>
  </si>
  <si>
    <t>阳西站</t>
    <phoneticPr fontId="1" type="noConversion"/>
  </si>
  <si>
    <t>云浮市地方公路总站</t>
    <phoneticPr fontId="1" type="noConversion"/>
  </si>
  <si>
    <t>X464</t>
  </si>
  <si>
    <t xml:space="preserve"> K2+200～K2+260</t>
  </si>
  <si>
    <t>新建挡土墙。</t>
  </si>
  <si>
    <t>粤公养函[2009]329号</t>
    <phoneticPr fontId="1" type="noConversion"/>
  </si>
  <si>
    <t>X465</t>
  </si>
  <si>
    <t>K10+150～K10+200</t>
  </si>
  <si>
    <t>新建挡土墙，安全设施。</t>
  </si>
  <si>
    <t>云浮市公路局</t>
    <phoneticPr fontId="1" type="noConversion"/>
  </si>
  <si>
    <t>S369</t>
  </si>
  <si>
    <t>K119+940～K120+040</t>
  </si>
  <si>
    <t>重建硬路肩，修复挡土墙和完善安全设施。</t>
  </si>
  <si>
    <t>罗定局</t>
  </si>
  <si>
    <t>粤公养函[2009]325号</t>
    <phoneticPr fontId="1" type="noConversion"/>
  </si>
  <si>
    <t>S113</t>
  </si>
  <si>
    <t>K150+850～K150+920</t>
  </si>
  <si>
    <t>新兴局</t>
  </si>
  <si>
    <t>肇庆市地方公路总站</t>
    <phoneticPr fontId="1" type="noConversion"/>
  </si>
  <si>
    <t>X443</t>
    <phoneticPr fontId="1" type="noConversion"/>
  </si>
  <si>
    <t>K25+080～K25+180</t>
  </si>
  <si>
    <t>新建路堤片石混凝土挡土墙，修复路面，新做路侧防撞护栏</t>
  </si>
  <si>
    <t>广宁站</t>
  </si>
  <si>
    <t>粤公养函[2009]323号</t>
    <phoneticPr fontId="1" type="noConversion"/>
  </si>
  <si>
    <t>K31+080～K31+100</t>
  </si>
  <si>
    <t>G205线</t>
    <phoneticPr fontId="1" type="noConversion"/>
  </si>
  <si>
    <t>K2604+200</t>
    <phoneticPr fontId="1" type="noConversion"/>
  </si>
  <si>
    <t>路面沉陷、涵洞损毁</t>
    <phoneticPr fontId="1" type="noConversion"/>
  </si>
  <si>
    <t>修复涵洞和排水沟、重建路面</t>
    <phoneticPr fontId="1" type="noConversion"/>
  </si>
  <si>
    <t>梅县局</t>
    <phoneticPr fontId="1" type="noConversion"/>
  </si>
  <si>
    <t>粤公养函[2009]318号</t>
    <phoneticPr fontId="1" type="noConversion"/>
  </si>
  <si>
    <t>S225线</t>
    <phoneticPr fontId="1" type="noConversion"/>
  </si>
  <si>
    <t>K21+750</t>
    <phoneticPr fontId="1" type="noConversion"/>
  </si>
  <si>
    <t>挡墙损毁、路面下沉</t>
    <phoneticPr fontId="1" type="noConversion"/>
  </si>
  <si>
    <t>修复挡墙、浇筑路面板</t>
    <phoneticPr fontId="1" type="noConversion"/>
  </si>
  <si>
    <t>S239线</t>
    <phoneticPr fontId="1" type="noConversion"/>
  </si>
  <si>
    <t>K53+390～+513</t>
    <phoneticPr fontId="1" type="noConversion"/>
  </si>
  <si>
    <t>边坡塌方,挡墙冲毁,路面下陷</t>
    <phoneticPr fontId="1" type="noConversion"/>
  </si>
  <si>
    <t>回填边坡,修筑挡墙和路面.</t>
    <phoneticPr fontId="1" type="noConversion"/>
  </si>
  <si>
    <t>S332线</t>
    <phoneticPr fontId="1" type="noConversion"/>
  </si>
  <si>
    <t>K104+320～+500</t>
    <phoneticPr fontId="1" type="noConversion"/>
  </si>
  <si>
    <t>下边坡护墙被毁、路面悬空</t>
    <phoneticPr fontId="1" type="noConversion"/>
  </si>
  <si>
    <t>修复护墙、浇筑路面</t>
    <phoneticPr fontId="1" type="noConversion"/>
  </si>
  <si>
    <t>蕉岭局</t>
    <phoneticPr fontId="1" type="noConversion"/>
  </si>
  <si>
    <t>珠海市公路局</t>
    <phoneticPr fontId="1" type="noConversion"/>
  </si>
  <si>
    <t xml:space="preserve">S111线    </t>
    <phoneticPr fontId="1" type="noConversion"/>
  </si>
  <si>
    <t>K106+000～+332</t>
    <phoneticPr fontId="1" type="noConversion"/>
  </si>
  <si>
    <t>下边坡滑塌,路面淘空</t>
    <phoneticPr fontId="1" type="noConversion"/>
  </si>
  <si>
    <t>砌筑挡墙和护岸,路基压浆,重铺路面</t>
    <phoneticPr fontId="1" type="noConversion"/>
  </si>
  <si>
    <t>香洲分局</t>
    <phoneticPr fontId="1" type="noConversion"/>
  </si>
  <si>
    <t>粤公养函[2009]319号</t>
    <phoneticPr fontId="1" type="noConversion"/>
  </si>
  <si>
    <t>K110+594～+600</t>
    <phoneticPr fontId="1" type="noConversion"/>
  </si>
  <si>
    <t>下边坡滑塌,路基淘空</t>
    <phoneticPr fontId="1" type="noConversion"/>
  </si>
  <si>
    <t>砌筑挡墙和护岸</t>
    <phoneticPr fontId="1" type="noConversion"/>
  </si>
  <si>
    <t>X588线</t>
    <phoneticPr fontId="1" type="noConversion"/>
  </si>
  <si>
    <t>K6+200～K6+600</t>
    <phoneticPr fontId="1" type="noConversion"/>
  </si>
  <si>
    <t>X762线</t>
    <phoneticPr fontId="1" type="noConversion"/>
  </si>
  <si>
    <t>K3+440～K4+480</t>
    <phoneticPr fontId="1" type="noConversion"/>
  </si>
  <si>
    <t>回填路基,砌筑挡墙和护岸</t>
    <phoneticPr fontId="1" type="noConversion"/>
  </si>
  <si>
    <t>金湾分局</t>
    <phoneticPr fontId="1" type="noConversion"/>
  </si>
  <si>
    <t>珠海市地方道路管理处</t>
    <phoneticPr fontId="1" type="noConversion"/>
  </si>
  <si>
    <t xml:space="preserve">X768线    </t>
    <phoneticPr fontId="1" type="noConversion"/>
  </si>
  <si>
    <t>K10+100～K10+750</t>
    <phoneticPr fontId="1" type="noConversion"/>
  </si>
  <si>
    <t>边坡抛石,砌筑挡墙,路基压浆回填</t>
    <phoneticPr fontId="1" type="noConversion"/>
  </si>
  <si>
    <t>横琴区</t>
    <phoneticPr fontId="1" type="noConversion"/>
  </si>
  <si>
    <t>粤公养函[2009]320号</t>
    <phoneticPr fontId="1" type="noConversion"/>
  </si>
  <si>
    <t>【2010】24号</t>
    <phoneticPr fontId="1" type="noConversion"/>
  </si>
  <si>
    <t>2009年公路水毁修复工程重点项目审核一览表（全年）</t>
    <phoneticPr fontId="1" type="noConversion"/>
  </si>
  <si>
    <t>序号</t>
    <phoneticPr fontId="1" type="noConversion"/>
  </si>
  <si>
    <t>市级管
养单位</t>
    <phoneticPr fontId="1" type="noConversion"/>
  </si>
  <si>
    <t>线路编号
(名称)</t>
    <phoneticPr fontId="1" type="noConversion"/>
  </si>
  <si>
    <t>桩 号</t>
    <phoneticPr fontId="1" type="noConversion"/>
  </si>
  <si>
    <t>水毁情况</t>
    <phoneticPr fontId="1" type="noConversion"/>
  </si>
  <si>
    <t>批复方案</t>
    <phoneticPr fontId="1" type="noConversion"/>
  </si>
  <si>
    <t>上报预算
(万元)</t>
    <phoneticPr fontId="1" type="noConversion"/>
  </si>
  <si>
    <t>批复预算
(万元)</t>
    <phoneticPr fontId="1" type="noConversion"/>
  </si>
  <si>
    <t>批复
建安费
(万元)</t>
    <phoneticPr fontId="1" type="noConversion"/>
  </si>
  <si>
    <t>省补助(万元)</t>
    <phoneticPr fontId="1" type="noConversion"/>
  </si>
  <si>
    <t>是否政府
还贷项目</t>
    <phoneticPr fontId="1" type="noConversion"/>
  </si>
  <si>
    <t>县级管
养单位</t>
    <phoneticPr fontId="1" type="noConversion"/>
  </si>
  <si>
    <t>省公路局施工图设计批复文号</t>
    <phoneticPr fontId="1" type="noConversion"/>
  </si>
  <si>
    <t>备注</t>
    <phoneticPr fontId="1" type="noConversion"/>
  </si>
  <si>
    <t>验收情况</t>
    <phoneticPr fontId="1" type="noConversion"/>
  </si>
  <si>
    <t>建安费
补助</t>
    <phoneticPr fontId="1" type="noConversion"/>
  </si>
  <si>
    <t>咨询费</t>
    <phoneticPr fontId="1" type="noConversion"/>
  </si>
  <si>
    <t>合计</t>
    <phoneticPr fontId="1" type="noConversion"/>
  </si>
  <si>
    <t>合计</t>
    <phoneticPr fontId="1" type="noConversion"/>
  </si>
  <si>
    <t>梅州市公路局</t>
    <phoneticPr fontId="1" type="noConversion"/>
  </si>
  <si>
    <t>G206</t>
    <phoneticPr fontId="1" type="noConversion"/>
  </si>
  <si>
    <t>K2129+200～K2129+280</t>
    <phoneticPr fontId="1" type="noConversion"/>
  </si>
  <si>
    <t>路基下边坡冲毁，连接村道的小桥冲毁。</t>
    <phoneticPr fontId="1" type="noConversion"/>
  </si>
  <si>
    <t>新建挡土墙，回填路基，重建村道小桥和完善安全设施。</t>
    <phoneticPr fontId="1" type="noConversion"/>
  </si>
  <si>
    <t>否</t>
    <phoneticPr fontId="1" type="noConversion"/>
  </si>
  <si>
    <t>平远局</t>
    <phoneticPr fontId="1" type="noConversion"/>
  </si>
  <si>
    <t>粤公养函[2009]756号</t>
    <phoneticPr fontId="1" type="noConversion"/>
  </si>
  <si>
    <t>粤公养函[2009]756号</t>
    <phoneticPr fontId="1" type="noConversion"/>
  </si>
  <si>
    <t>【2010】114号</t>
    <phoneticPr fontId="1" type="noConversion"/>
  </si>
  <si>
    <t>【2010】114号</t>
    <phoneticPr fontId="1" type="noConversion"/>
  </si>
  <si>
    <t>K2127+550～K2127+650</t>
    <phoneticPr fontId="1" type="noConversion"/>
  </si>
  <si>
    <t>路基下边坡冲毁，路面淘空。</t>
    <phoneticPr fontId="1" type="noConversion"/>
  </si>
  <si>
    <t>路基下边坡冲毁，路面淘空。</t>
    <phoneticPr fontId="1" type="noConversion"/>
  </si>
  <si>
    <t>新建挡土墙，修复路面和完善安全设施。</t>
    <phoneticPr fontId="1" type="noConversion"/>
  </si>
  <si>
    <t>原上报K2127+550～K2127+660</t>
    <phoneticPr fontId="1" type="noConversion"/>
  </si>
  <si>
    <t>K2127+430～K2127+530</t>
    <phoneticPr fontId="1" type="noConversion"/>
  </si>
  <si>
    <t>K2125+600～K2125+710</t>
    <phoneticPr fontId="1" type="noConversion"/>
  </si>
  <si>
    <t>路基下边坡冲毁。</t>
    <phoneticPr fontId="1" type="noConversion"/>
  </si>
  <si>
    <t>路基下边坡冲毁。</t>
    <phoneticPr fontId="1" type="noConversion"/>
  </si>
  <si>
    <t>新建挡土墙和完善安全设施。</t>
    <phoneticPr fontId="1" type="noConversion"/>
  </si>
  <si>
    <t>K2125+450～K2125+525</t>
    <phoneticPr fontId="1" type="noConversion"/>
  </si>
  <si>
    <t>原上报K2125+450～K2125+540</t>
    <phoneticPr fontId="1" type="noConversion"/>
  </si>
  <si>
    <t>K2124+600～K2124+710</t>
    <phoneticPr fontId="1" type="noConversion"/>
  </si>
  <si>
    <t>K2123+825～K2123+875</t>
    <phoneticPr fontId="1" type="noConversion"/>
  </si>
  <si>
    <t>路基下边坡冲毁，路面半边淘空，石拱涵下游洞口冲毁。</t>
    <phoneticPr fontId="1" type="noConversion"/>
  </si>
  <si>
    <t>原上报K2123+825～K2123+880</t>
    <phoneticPr fontId="1" type="noConversion"/>
  </si>
  <si>
    <t>K2120+500</t>
    <phoneticPr fontId="1" type="noConversion"/>
  </si>
  <si>
    <t>护脚冲毁,桥头搭板下沉，两桥头路面破坏</t>
    <phoneticPr fontId="1" type="noConversion"/>
  </si>
  <si>
    <t>重建1×20m钢筋混凝土预应力空心板桥，宽15.5m，桥梁全长32m。</t>
    <phoneticPr fontId="1" type="noConversion"/>
  </si>
  <si>
    <t>【2010】224号</t>
    <phoneticPr fontId="1" type="noConversion"/>
  </si>
  <si>
    <t>K2120+200～K2120+330</t>
    <phoneticPr fontId="1" type="noConversion"/>
  </si>
  <si>
    <t>路基下边坡冲毁，路面下沉。</t>
    <phoneticPr fontId="1" type="noConversion"/>
  </si>
  <si>
    <t>路基下边坡冲毁，路面下沉。</t>
    <phoneticPr fontId="1" type="noConversion"/>
  </si>
  <si>
    <t>新建挡土墙，修复路面,完善排水设施和完善安全设施。</t>
    <phoneticPr fontId="1" type="noConversion"/>
  </si>
  <si>
    <t>原上报K2120+200～K2120+360</t>
    <phoneticPr fontId="1" type="noConversion"/>
  </si>
  <si>
    <t>K2113+420～K2113+500</t>
    <phoneticPr fontId="1" type="noConversion"/>
  </si>
  <si>
    <t>原上报K2113+390～K2113+500</t>
    <phoneticPr fontId="1" type="noConversion"/>
  </si>
  <si>
    <t>S225</t>
    <phoneticPr fontId="1" type="noConversion"/>
  </si>
  <si>
    <t>K2+950～K3+030</t>
    <phoneticPr fontId="1" type="noConversion"/>
  </si>
  <si>
    <t>X036</t>
    <phoneticPr fontId="1" type="noConversion"/>
  </si>
  <si>
    <t>K23+440～K23+560</t>
    <phoneticPr fontId="1" type="noConversion"/>
  </si>
  <si>
    <t>新建挡土墙，修复路面，新建涵洞和完善安全设施。</t>
    <phoneticPr fontId="1" type="noConversion"/>
  </si>
  <si>
    <t>新建挡土墙，修复路面，新建涵洞和完善安全设施。</t>
    <phoneticPr fontId="1" type="noConversion"/>
  </si>
  <si>
    <t>X038</t>
    <phoneticPr fontId="1" type="noConversion"/>
  </si>
  <si>
    <t>K13+120～K13+300</t>
    <phoneticPr fontId="1" type="noConversion"/>
  </si>
  <si>
    <t>S228</t>
    <phoneticPr fontId="1" type="noConversion"/>
  </si>
  <si>
    <t>K115+165～K115+195</t>
    <phoneticPr fontId="1" type="noConversion"/>
  </si>
  <si>
    <t>新建挡土墙、护坡和完善安全设施。</t>
    <phoneticPr fontId="1" type="noConversion"/>
  </si>
  <si>
    <t>五华局</t>
    <phoneticPr fontId="1" type="noConversion"/>
  </si>
  <si>
    <t>S332</t>
    <phoneticPr fontId="1" type="noConversion"/>
  </si>
  <si>
    <t>K101+680～K101+820</t>
    <phoneticPr fontId="1" type="noConversion"/>
  </si>
  <si>
    <t>X043</t>
    <phoneticPr fontId="1" type="noConversion"/>
  </si>
  <si>
    <t>K3+000～K3+160</t>
    <phoneticPr fontId="1" type="noConversion"/>
  </si>
  <si>
    <t>路基下边坡挡墙冲毁，路面下沉。</t>
    <phoneticPr fontId="1" type="noConversion"/>
  </si>
  <si>
    <t>X950</t>
    <phoneticPr fontId="1" type="noConversion"/>
  </si>
  <si>
    <t>K31+050～K31+110</t>
    <phoneticPr fontId="1" type="noConversion"/>
  </si>
  <si>
    <t>路基下边坡挡墙冲毁，石拱涵破坏、路面淘空。</t>
    <phoneticPr fontId="1" type="noConversion"/>
  </si>
  <si>
    <t>K25+500～K25+553</t>
    <phoneticPr fontId="1" type="noConversion"/>
  </si>
  <si>
    <t>路基下边坡挡墙冲毁，石拱涵破坏。</t>
    <phoneticPr fontId="1" type="noConversion"/>
  </si>
  <si>
    <t>新建挡土墙，修复护墙和完善安全设施。</t>
    <phoneticPr fontId="1" type="noConversion"/>
  </si>
  <si>
    <t>梅州市总站</t>
    <phoneticPr fontId="1" type="noConversion"/>
  </si>
  <si>
    <t>X967</t>
    <phoneticPr fontId="1" type="noConversion"/>
  </si>
  <si>
    <t>K25+380～K25+520</t>
    <phoneticPr fontId="1" type="noConversion"/>
  </si>
  <si>
    <t>沿河挡土墙、路基、路面、涵洞冲毁</t>
    <phoneticPr fontId="1" type="noConversion"/>
  </si>
  <si>
    <t>新建挡土墙，回填路基，修复路面，新建涵洞和完善安全设施。</t>
    <phoneticPr fontId="1" type="noConversion"/>
  </si>
  <si>
    <t>粤公养函[2009]757号</t>
    <phoneticPr fontId="1" type="noConversion"/>
  </si>
  <si>
    <t>【2010】61号上报</t>
    <phoneticPr fontId="1" type="noConversion"/>
  </si>
  <si>
    <t>K25+680～K25+860</t>
    <phoneticPr fontId="1" type="noConversion"/>
  </si>
  <si>
    <t>路基下边坡滑塌，路面淘空。</t>
    <phoneticPr fontId="1" type="noConversion"/>
  </si>
  <si>
    <t>K26+140～K26+270</t>
    <phoneticPr fontId="1" type="noConversion"/>
  </si>
  <si>
    <t>新建挡土墙，修复路面，和完善安全设施。</t>
    <phoneticPr fontId="1" type="noConversion"/>
  </si>
  <si>
    <t>X005</t>
    <phoneticPr fontId="1" type="noConversion"/>
  </si>
  <si>
    <t>K10+060～K10+180</t>
    <phoneticPr fontId="1" type="noConversion"/>
  </si>
  <si>
    <t>X033</t>
    <phoneticPr fontId="1" type="noConversion"/>
  </si>
  <si>
    <t>K1+600～K1+740</t>
    <phoneticPr fontId="1" type="noConversion"/>
  </si>
  <si>
    <t>原上报K1+600～K1+800</t>
    <phoneticPr fontId="1" type="noConversion"/>
  </si>
  <si>
    <t>K9+870～K10+010</t>
    <phoneticPr fontId="1" type="noConversion"/>
  </si>
  <si>
    <t>路基下边坡滑塌</t>
    <phoneticPr fontId="1" type="noConversion"/>
  </si>
  <si>
    <t>蕉岭站</t>
    <phoneticPr fontId="1" type="noConversion"/>
  </si>
  <si>
    <t>K57+900～K57+957</t>
    <phoneticPr fontId="1" type="noConversion"/>
  </si>
  <si>
    <t>路基下边坡崩塌，路面淘空。</t>
    <phoneticPr fontId="1" type="noConversion"/>
  </si>
  <si>
    <t>原上报K57+900～K57+967</t>
    <phoneticPr fontId="1" type="noConversion"/>
  </si>
  <si>
    <t>X028</t>
    <phoneticPr fontId="1" type="noConversion"/>
  </si>
  <si>
    <t>K16+067 （矿砂桥）</t>
    <phoneticPr fontId="1" type="noConversion"/>
  </si>
  <si>
    <t>单跨跨径8m的石拱桥整座被洪水冲毁</t>
    <phoneticPr fontId="1" type="noConversion"/>
  </si>
  <si>
    <t>重建预应力空心板桥，宽9.0m，桥梁全长32.04m。</t>
    <phoneticPr fontId="1" type="noConversion"/>
  </si>
  <si>
    <t>G325</t>
    <phoneticPr fontId="1" type="noConversion"/>
  </si>
  <si>
    <t>K75+320～K75+432</t>
    <phoneticPr fontId="1" type="noConversion"/>
  </si>
  <si>
    <t>沿河挡土墙冲毁</t>
    <phoneticPr fontId="1" type="noConversion"/>
  </si>
  <si>
    <t>重建挡土墙。</t>
    <phoneticPr fontId="1" type="noConversion"/>
  </si>
  <si>
    <t>鹤山局</t>
    <phoneticPr fontId="1" type="noConversion"/>
  </si>
  <si>
    <t>粤公养函[2009]841号</t>
    <phoneticPr fontId="1" type="noConversion"/>
  </si>
  <si>
    <t>S276</t>
    <phoneticPr fontId="1" type="noConversion"/>
  </si>
  <si>
    <t>K47+490～K47+520</t>
    <phoneticPr fontId="1" type="noConversion"/>
  </si>
  <si>
    <t>新建挡土墙，完善排水设施和安全设施。</t>
    <phoneticPr fontId="1" type="noConversion"/>
  </si>
  <si>
    <t>新兴局</t>
    <phoneticPr fontId="1" type="noConversion"/>
  </si>
  <si>
    <t>粤公养函[2009]835号</t>
    <phoneticPr fontId="1" type="noConversion"/>
  </si>
  <si>
    <t>K48+815～K48+915</t>
    <phoneticPr fontId="1" type="noConversion"/>
  </si>
  <si>
    <t>新建挡土墙，修复路面，完善排水设施和安全设施。</t>
    <phoneticPr fontId="1" type="noConversion"/>
  </si>
  <si>
    <t>K49+650～K49+700</t>
    <phoneticPr fontId="1" type="noConversion"/>
  </si>
  <si>
    <t>K50+550～K50+610</t>
    <phoneticPr fontId="1" type="noConversion"/>
  </si>
  <si>
    <t>K51+300～K51+320</t>
    <phoneticPr fontId="1" type="noConversion"/>
  </si>
  <si>
    <t>K51+680～K51+710</t>
    <phoneticPr fontId="1" type="noConversion"/>
  </si>
  <si>
    <t>S369</t>
    <phoneticPr fontId="1" type="noConversion"/>
  </si>
  <si>
    <t>K120+410～K120+470</t>
    <phoneticPr fontId="1" type="noConversion"/>
  </si>
  <si>
    <t>挡土墙被河水冲毁，路基坍塌，水泥砼路面板悬空</t>
    <phoneticPr fontId="1" type="noConversion"/>
  </si>
  <si>
    <t>重新砌筑挡土墙，砌筑浆砌片石护坡，完善安全设施</t>
    <phoneticPr fontId="1" type="noConversion"/>
  </si>
  <si>
    <t>原上报为K120+400~K120+500</t>
    <phoneticPr fontId="1" type="noConversion"/>
  </si>
  <si>
    <t>X481</t>
    <phoneticPr fontId="1" type="noConversion"/>
  </si>
  <si>
    <t>K9+400～K9+500</t>
    <phoneticPr fontId="1" type="noConversion"/>
  </si>
  <si>
    <t>路基下塌</t>
    <phoneticPr fontId="1" type="noConversion"/>
  </si>
  <si>
    <t>砌筑挡土墙防护，完善安全设施</t>
    <phoneticPr fontId="1" type="noConversion"/>
  </si>
  <si>
    <t>G324</t>
    <phoneticPr fontId="1" type="noConversion"/>
  </si>
  <si>
    <t>K1168+800～K1168+855</t>
    <phoneticPr fontId="1" type="noConversion"/>
  </si>
  <si>
    <t>路基左侧边坡下塌，挡土墙被冲毁</t>
    <phoneticPr fontId="1" type="noConversion"/>
  </si>
  <si>
    <t>重新砌筑挡土墙防护，完善安全设施</t>
    <phoneticPr fontId="1" type="noConversion"/>
  </si>
  <si>
    <t>云安局</t>
    <phoneticPr fontId="1" type="noConversion"/>
  </si>
  <si>
    <t>原上报为K1168+800~K1168+865</t>
    <phoneticPr fontId="1" type="noConversion"/>
  </si>
  <si>
    <t>X368</t>
    <phoneticPr fontId="1" type="noConversion"/>
  </si>
  <si>
    <t>K14+650～K14+680</t>
    <phoneticPr fontId="1" type="noConversion"/>
  </si>
  <si>
    <t>路基边坡坍塌，涵洞断裂</t>
    <phoneticPr fontId="1" type="noConversion"/>
  </si>
  <si>
    <t>重新砌筑挡土墙，砌筑浆砌片石护坡，重新砌筑盖板涵，增设急流槽</t>
    <phoneticPr fontId="1" type="noConversion"/>
  </si>
  <si>
    <t>清新局</t>
    <phoneticPr fontId="1" type="noConversion"/>
  </si>
  <si>
    <t>粤公养函[2009]837号</t>
    <phoneticPr fontId="1" type="noConversion"/>
  </si>
  <si>
    <t>【2010】157号</t>
    <phoneticPr fontId="1" type="noConversion"/>
  </si>
  <si>
    <t>S336</t>
    <phoneticPr fontId="1" type="noConversion"/>
  </si>
  <si>
    <t>K39+200～K39+290</t>
    <phoneticPr fontId="1" type="noConversion"/>
  </si>
  <si>
    <t>挡土墙被冲毁，部分挡墙基础被淘空，路基坍塌</t>
    <phoneticPr fontId="1" type="noConversion"/>
  </si>
  <si>
    <t>重新砌筑挡土墙</t>
    <phoneticPr fontId="1" type="noConversion"/>
  </si>
  <si>
    <t>南澳局</t>
    <phoneticPr fontId="1" type="noConversion"/>
  </si>
  <si>
    <t>粤公养函[2009]838号</t>
    <phoneticPr fontId="1" type="noConversion"/>
  </si>
  <si>
    <t>原上报为K39+200~320</t>
    <phoneticPr fontId="1" type="noConversion"/>
  </si>
  <si>
    <t>K32+600～K32+655</t>
    <phoneticPr fontId="1" type="noConversion"/>
  </si>
  <si>
    <t>路基挡土墙崩塌、倾斜，路面下沉、面板破碎</t>
    <phoneticPr fontId="1" type="noConversion"/>
  </si>
  <si>
    <t>重新砌筑挡土墙，重新铺筑路面</t>
    <phoneticPr fontId="1" type="noConversion"/>
  </si>
  <si>
    <t>阳江市公路局</t>
    <phoneticPr fontId="1" type="noConversion"/>
  </si>
  <si>
    <t>S371</t>
    <phoneticPr fontId="1" type="noConversion"/>
  </si>
  <si>
    <t>K26+350～K26+400</t>
    <phoneticPr fontId="1" type="noConversion"/>
  </si>
  <si>
    <t>下边坡崩塌，部分挡土墙被崩烂，半幅路面淘空，波形梁损坏</t>
    <phoneticPr fontId="1" type="noConversion"/>
  </si>
  <si>
    <t>重建路肩式挡墙，回填路基，修复损坏的路面，修复波形护栏</t>
    <phoneticPr fontId="1" type="noConversion"/>
  </si>
  <si>
    <t>阳春局</t>
    <phoneticPr fontId="1" type="noConversion"/>
  </si>
  <si>
    <t>粤公养函[2009]839号</t>
    <phoneticPr fontId="1" type="noConversion"/>
  </si>
  <si>
    <t>阳公养[2011]24号</t>
    <phoneticPr fontId="1" type="noConversion"/>
  </si>
  <si>
    <t>K199+890~K199+930</t>
    <phoneticPr fontId="1" type="noConversion"/>
  </si>
  <si>
    <t>路基路面冲毁，涵洞中部洞身坍塌及洞口冲毁</t>
    <phoneticPr fontId="1" type="noConversion"/>
  </si>
  <si>
    <t>重建1-2.0×2.0盖板涵，回填路基，新建路面</t>
    <phoneticPr fontId="1" type="noConversion"/>
  </si>
  <si>
    <t>粤公养函[2009]840号</t>
    <phoneticPr fontId="1" type="noConversion"/>
  </si>
  <si>
    <t>原上报为K199+900</t>
    <phoneticPr fontId="1" type="noConversion"/>
  </si>
  <si>
    <t>河路养[2011]96号</t>
    <phoneticPr fontId="1" type="noConversion"/>
  </si>
  <si>
    <t>阳江市 总站</t>
    <phoneticPr fontId="1" type="noConversion"/>
  </si>
  <si>
    <t>X591</t>
    <phoneticPr fontId="1" type="noConversion"/>
  </si>
  <si>
    <t>K22+500～K22+520</t>
    <phoneticPr fontId="1" type="noConversion"/>
  </si>
  <si>
    <t>路基下边坡崩塌冲毁。</t>
    <phoneticPr fontId="1" type="noConversion"/>
  </si>
  <si>
    <t>新建挡土墙，坡面防护。</t>
    <phoneticPr fontId="1" type="noConversion"/>
  </si>
  <si>
    <t>粤公养函[2009]1031</t>
    <phoneticPr fontId="1" type="noConversion"/>
  </si>
  <si>
    <t>便函已报</t>
    <phoneticPr fontId="1" type="noConversion"/>
  </si>
  <si>
    <t>K21+600～K21+620</t>
    <phoneticPr fontId="1" type="noConversion"/>
  </si>
  <si>
    <t>K31+600～K31+710</t>
    <phoneticPr fontId="1" type="noConversion"/>
  </si>
  <si>
    <t>新建挡土墙，修复路面，完善安全设施。</t>
    <phoneticPr fontId="1" type="noConversion"/>
  </si>
  <si>
    <t>K31+990～K32+090</t>
    <phoneticPr fontId="1" type="noConversion"/>
  </si>
  <si>
    <t>K34+030～K34+120</t>
    <phoneticPr fontId="1" type="noConversion"/>
  </si>
  <si>
    <t>K39+480～K39+525</t>
    <phoneticPr fontId="1" type="noConversion"/>
  </si>
  <si>
    <t>新建挡土墙。</t>
    <phoneticPr fontId="1" type="noConversion"/>
  </si>
  <si>
    <t>K41+438～K41+483</t>
    <phoneticPr fontId="1" type="noConversion"/>
  </si>
  <si>
    <t>茂名市 总站</t>
    <phoneticPr fontId="1" type="noConversion"/>
  </si>
  <si>
    <t>K32+020～K32+070</t>
    <phoneticPr fontId="1" type="noConversion"/>
  </si>
  <si>
    <t>路基下边坡崩塌冲毁，路面淘空，涵洞冲毁。</t>
    <phoneticPr fontId="1" type="noConversion"/>
  </si>
  <si>
    <t>新建挡土墙，修复路面，重做涵洞，完善安全设施。</t>
    <phoneticPr fontId="1" type="noConversion"/>
  </si>
  <si>
    <t>粤公养函[2009]1030</t>
    <phoneticPr fontId="1" type="noConversion"/>
  </si>
  <si>
    <t>X462</t>
    <phoneticPr fontId="1" type="noConversion"/>
  </si>
  <si>
    <t>K19+940～K20+420</t>
    <phoneticPr fontId="1" type="noConversion"/>
  </si>
  <si>
    <t>K14+150～K14+305</t>
    <phoneticPr fontId="1" type="noConversion"/>
  </si>
  <si>
    <t>Y407</t>
    <phoneticPr fontId="1" type="noConversion"/>
  </si>
  <si>
    <t>K3+200～K3+300</t>
    <phoneticPr fontId="1" type="noConversion"/>
  </si>
  <si>
    <t>路基下边坡崩塌冲毁，路面淘空。</t>
    <phoneticPr fontId="1" type="noConversion"/>
  </si>
  <si>
    <t>新建挡土墙，修复路面和安全设施。</t>
    <phoneticPr fontId="1" type="noConversion"/>
  </si>
  <si>
    <t>粤公养函[2009]1175</t>
    <phoneticPr fontId="1" type="noConversion"/>
  </si>
  <si>
    <t>K120+123～K120+179</t>
    <phoneticPr fontId="1" type="noConversion"/>
  </si>
  <si>
    <t>新建挡土墙，坡面防护，修复路面，完善安全设施。</t>
    <phoneticPr fontId="1" type="noConversion"/>
  </si>
  <si>
    <t>粤公养函[2009]1032</t>
    <phoneticPr fontId="1" type="noConversion"/>
  </si>
  <si>
    <t>K120+477～K120+539</t>
    <phoneticPr fontId="1" type="noConversion"/>
  </si>
  <si>
    <t>K120+642～K121+000</t>
    <phoneticPr fontId="1" type="noConversion"/>
  </si>
  <si>
    <t>S280</t>
    <phoneticPr fontId="1" type="noConversion"/>
  </si>
  <si>
    <t>K18+700～K18+798</t>
    <phoneticPr fontId="1" type="noConversion"/>
  </si>
  <si>
    <t>X484</t>
    <phoneticPr fontId="1" type="noConversion"/>
  </si>
  <si>
    <t>K40+850～K40+950</t>
    <phoneticPr fontId="1" type="noConversion"/>
  </si>
  <si>
    <t>下边坡坍塌，部分路面损坏。</t>
    <phoneticPr fontId="1" type="noConversion"/>
  </si>
  <si>
    <t>新兴站</t>
    <phoneticPr fontId="1" type="noConversion"/>
  </si>
  <si>
    <t>粤公养函[2009]1033</t>
    <phoneticPr fontId="1" type="noConversion"/>
  </si>
  <si>
    <t>X310</t>
    <phoneticPr fontId="1" type="noConversion"/>
  </si>
  <si>
    <t>K6+280～K6+320</t>
    <phoneticPr fontId="1" type="noConversion"/>
  </si>
  <si>
    <t>新建挡土墙，修复路面，拦水带。</t>
    <phoneticPr fontId="1" type="noConversion"/>
  </si>
  <si>
    <t>从化站</t>
    <phoneticPr fontId="1" type="noConversion"/>
  </si>
  <si>
    <t>粤公养函[2009]1041</t>
    <phoneticPr fontId="1" type="noConversion"/>
  </si>
  <si>
    <t>潮州站</t>
    <phoneticPr fontId="1" type="noConversion"/>
  </si>
  <si>
    <t>X073</t>
    <phoneticPr fontId="1" type="noConversion"/>
  </si>
  <si>
    <t>K21+610~K21+760</t>
    <phoneticPr fontId="1" type="noConversion"/>
  </si>
  <si>
    <t>路基边坡滑坡、坍塌</t>
    <phoneticPr fontId="1" type="noConversion"/>
  </si>
  <si>
    <t>砌筑挡土墙防护</t>
    <phoneticPr fontId="1" type="noConversion"/>
  </si>
  <si>
    <t>潮安站</t>
    <phoneticPr fontId="1" type="noConversion"/>
  </si>
  <si>
    <t>粤公养函[2009]1027</t>
    <phoneticPr fontId="1" type="noConversion"/>
  </si>
  <si>
    <t>原上报K21+610~K21+775</t>
    <phoneticPr fontId="1" type="noConversion"/>
  </si>
  <si>
    <t>潮地路[2011]24</t>
    <phoneticPr fontId="1" type="noConversion"/>
  </si>
  <si>
    <t>X001</t>
    <phoneticPr fontId="1" type="noConversion"/>
  </si>
  <si>
    <t>K45+040~K45+135</t>
    <phoneticPr fontId="1" type="noConversion"/>
  </si>
  <si>
    <t>砌筑挡土墙，设置护栏，砌筑水沟</t>
    <phoneticPr fontId="1" type="noConversion"/>
  </si>
  <si>
    <t>饶平站</t>
    <phoneticPr fontId="1" type="noConversion"/>
  </si>
  <si>
    <t>河源站</t>
    <phoneticPr fontId="1" type="noConversion"/>
  </si>
  <si>
    <t>S339</t>
    <phoneticPr fontId="1" type="noConversion"/>
  </si>
  <si>
    <t>K41+480~K41+550</t>
    <phoneticPr fontId="1" type="noConversion"/>
  </si>
  <si>
    <t>路基边坡冲毁，挡土墙垮塌</t>
    <phoneticPr fontId="1" type="noConversion"/>
  </si>
  <si>
    <t>砌筑挡土墙</t>
    <phoneticPr fontId="1" type="noConversion"/>
  </si>
  <si>
    <t>龙川站</t>
    <phoneticPr fontId="1" type="noConversion"/>
  </si>
  <si>
    <t>粤公养函[2009]1028</t>
    <phoneticPr fontId="1" type="noConversion"/>
  </si>
  <si>
    <t>原上报K41+500</t>
    <phoneticPr fontId="1" type="noConversion"/>
  </si>
  <si>
    <t>河地路函[2011]39</t>
    <phoneticPr fontId="1" type="noConversion"/>
  </si>
  <si>
    <t>X183</t>
    <phoneticPr fontId="1" type="noConversion"/>
  </si>
  <si>
    <t>K20+600~K20+730</t>
    <phoneticPr fontId="1" type="noConversion"/>
  </si>
  <si>
    <t>下边坡冲刷，路面淘空</t>
    <phoneticPr fontId="1" type="noConversion"/>
  </si>
  <si>
    <t>砌筑挡土墙，重新铺筑路面，设置护栏</t>
    <phoneticPr fontId="1" type="noConversion"/>
  </si>
  <si>
    <t>连平地方公路局</t>
    <phoneticPr fontId="1" type="noConversion"/>
  </si>
  <si>
    <t>梅州站</t>
    <phoneticPr fontId="1" type="noConversion"/>
  </si>
  <si>
    <t>X072</t>
    <phoneticPr fontId="1" type="noConversion"/>
  </si>
  <si>
    <t>K79+630~K79+680</t>
    <phoneticPr fontId="1" type="noConversion"/>
  </si>
  <si>
    <t>路基边坡冲毁，路面淘空</t>
    <phoneticPr fontId="1" type="noConversion"/>
  </si>
  <si>
    <t>粤公养函[2009]1029</t>
    <phoneticPr fontId="1" type="noConversion"/>
  </si>
  <si>
    <t>原上报K79+630~K79+690</t>
    <phoneticPr fontId="1" type="noConversion"/>
  </si>
  <si>
    <t>X009</t>
    <phoneticPr fontId="1" type="noConversion"/>
  </si>
  <si>
    <t>K11+970~K12+050</t>
    <phoneticPr fontId="1" type="noConversion"/>
  </si>
  <si>
    <t>路基下塌，挡土墙被毁</t>
    <phoneticPr fontId="1" type="noConversion"/>
  </si>
  <si>
    <t>重新砌筑挡土墙、重新铺筑路面，设置护栏</t>
    <phoneticPr fontId="1" type="noConversion"/>
  </si>
  <si>
    <t>原上报K12+010</t>
    <phoneticPr fontId="1" type="noConversion"/>
  </si>
  <si>
    <t>K32+540～K32+640</t>
    <phoneticPr fontId="1" type="noConversion"/>
  </si>
  <si>
    <t>路基下沉破坏，路面损坏</t>
    <phoneticPr fontId="1" type="noConversion"/>
  </si>
  <si>
    <t>往路中心线右侧偏移2米，新建挡土墙，回填路基，修复路面，新建涵洞和完善排水和安全设施。</t>
    <phoneticPr fontId="1" type="noConversion"/>
  </si>
  <si>
    <t>恩平站</t>
    <phoneticPr fontId="1" type="noConversion"/>
  </si>
  <si>
    <t>粤公养函[2009]1040</t>
    <phoneticPr fontId="1" type="noConversion"/>
  </si>
  <si>
    <t>[2010]172</t>
    <phoneticPr fontId="1" type="noConversion"/>
  </si>
  <si>
    <t>江门市总站</t>
  </si>
  <si>
    <t>X276</t>
    <phoneticPr fontId="1" type="noConversion"/>
  </si>
  <si>
    <t>K180+880～K181+000</t>
    <phoneticPr fontId="1" type="noConversion"/>
  </si>
  <si>
    <t>路基下边坡滑塌。</t>
  </si>
  <si>
    <t>台山站</t>
  </si>
  <si>
    <t>X550</t>
  </si>
  <si>
    <t>K16+581～K16+621</t>
    <phoneticPr fontId="1" type="noConversion"/>
  </si>
  <si>
    <t>路基下边坡滑塌，路面淘空。</t>
  </si>
  <si>
    <t>新建挡土墙，回填路基，修复路面，新建涵洞和完善安全设施。</t>
  </si>
  <si>
    <t>（原上报K16+581～K16+651）</t>
    <phoneticPr fontId="1" type="noConversion"/>
  </si>
  <si>
    <t>韶关市总站</t>
    <phoneticPr fontId="1" type="noConversion"/>
  </si>
  <si>
    <t>X351</t>
    <phoneticPr fontId="1" type="noConversion"/>
  </si>
  <si>
    <t>K26+910～K26+960</t>
    <phoneticPr fontId="1" type="noConversion"/>
  </si>
  <si>
    <t>新丰站</t>
    <phoneticPr fontId="1" type="noConversion"/>
  </si>
  <si>
    <t>粤公养函[2009]1035</t>
    <phoneticPr fontId="1" type="noConversion"/>
  </si>
  <si>
    <t>韶路总[2011]73</t>
    <phoneticPr fontId="1" type="noConversion"/>
  </si>
  <si>
    <t>韶关市总站</t>
  </si>
  <si>
    <t>X850</t>
  </si>
  <si>
    <t>K11+460～K11+510</t>
  </si>
  <si>
    <t>新建挡土墙,修复路面和边沟。</t>
    <phoneticPr fontId="1" type="noConversion"/>
  </si>
  <si>
    <t>新丰站</t>
  </si>
  <si>
    <t>（原上报K11+460～K11+580）</t>
  </si>
  <si>
    <t>X817线</t>
    <phoneticPr fontId="1" type="noConversion"/>
  </si>
  <si>
    <t>k0+121.5   罗董桥</t>
    <phoneticPr fontId="1" type="noConversion"/>
  </si>
  <si>
    <t>罗董桥冲毁</t>
    <phoneticPr fontId="1" type="noConversion"/>
  </si>
  <si>
    <t>新建跨径为4x20m跨预制预应力混泥土简支空心板桥，桥宽12.0m，桥梁全长84.08m。</t>
    <phoneticPr fontId="1" type="noConversion"/>
  </si>
  <si>
    <t>封开站</t>
    <phoneticPr fontId="1" type="noConversion"/>
  </si>
  <si>
    <t>粤公养函[2009]1034</t>
    <phoneticPr fontId="1" type="noConversion"/>
  </si>
  <si>
    <t>路基坍塌</t>
    <phoneticPr fontId="1" type="noConversion"/>
  </si>
  <si>
    <t>兴宁站</t>
    <phoneticPr fontId="1" type="noConversion"/>
  </si>
  <si>
    <t>县级管
养单位</t>
  </si>
  <si>
    <t>批复文号</t>
  </si>
  <si>
    <t>右侧路基冲毁坍塌</t>
    <phoneticPr fontId="1" type="noConversion"/>
  </si>
  <si>
    <t>G205</t>
    <phoneticPr fontId="1" type="noConversion"/>
  </si>
  <si>
    <t>X947</t>
    <phoneticPr fontId="1" type="noConversion"/>
  </si>
  <si>
    <t>S114</t>
    <phoneticPr fontId="1" type="noConversion"/>
  </si>
  <si>
    <t>梅州市地方公路总站</t>
    <phoneticPr fontId="1" type="noConversion"/>
  </si>
  <si>
    <t>序号</t>
  </si>
  <si>
    <t>市级管
养单位</t>
  </si>
  <si>
    <t>水毁情况</t>
  </si>
  <si>
    <t>批复方案</t>
  </si>
  <si>
    <t>总投资
(万元)</t>
  </si>
  <si>
    <t>建安费
(万元)</t>
  </si>
  <si>
    <t>省补助
(万元)</t>
  </si>
  <si>
    <t>合计</t>
  </si>
  <si>
    <t>桩号、名称</t>
    <phoneticPr fontId="1" type="noConversion"/>
  </si>
  <si>
    <t>本计划下达省补助
（万元）</t>
    <phoneticPr fontId="1" type="noConversion"/>
  </si>
  <si>
    <t>K254+986-K255+108</t>
    <phoneticPr fontId="1" type="noConversion"/>
  </si>
  <si>
    <t>设置抗滑桩，修复路面，排水沟，植草</t>
    <phoneticPr fontId="1" type="noConversion"/>
  </si>
  <si>
    <t>新建挡墙、增设边沟、修复受损路面、新建路侧混凝土护栏</t>
  </si>
  <si>
    <t>一</t>
    <phoneticPr fontId="1" type="noConversion"/>
  </si>
  <si>
    <t>阳江站</t>
    <phoneticPr fontId="1" type="noConversion"/>
  </si>
  <si>
    <t>路基挡土墙坍塌，路面损毁</t>
    <phoneticPr fontId="1" type="noConversion"/>
  </si>
  <si>
    <t>茂名市地方公路站</t>
    <phoneticPr fontId="1" type="noConversion"/>
  </si>
  <si>
    <t>X651</t>
    <phoneticPr fontId="1" type="noConversion"/>
  </si>
  <si>
    <t>K14+175~k14+390</t>
    <phoneticPr fontId="1" type="noConversion"/>
  </si>
  <si>
    <t>K14+910~k15+005</t>
    <phoneticPr fontId="1" type="noConversion"/>
  </si>
  <si>
    <t>K15+260~k15+435</t>
    <phoneticPr fontId="1" type="noConversion"/>
  </si>
  <si>
    <t>左侧路基挡土墙坍塌</t>
    <phoneticPr fontId="1" type="noConversion"/>
  </si>
  <si>
    <t>新建挡墙、路面、护栏.</t>
    <phoneticPr fontId="1" type="noConversion"/>
  </si>
  <si>
    <t>K2654+840～K2654+920</t>
    <phoneticPr fontId="1" type="noConversion"/>
  </si>
  <si>
    <t>桥梁冲毁，导致交通中断。</t>
    <phoneticPr fontId="1" type="noConversion"/>
  </si>
  <si>
    <t>CH69</t>
    <phoneticPr fontId="1" type="noConversion"/>
  </si>
  <si>
    <t>K0+051</t>
    <phoneticPr fontId="1" type="noConversion"/>
  </si>
  <si>
    <t>Y119</t>
    <phoneticPr fontId="1" type="noConversion"/>
  </si>
  <si>
    <t>湾口大桥</t>
    <phoneticPr fontId="1" type="noConversion"/>
  </si>
  <si>
    <t>新建7×30m预应力混凝土箱梁。桥216.4m，桥宽12m。</t>
    <phoneticPr fontId="1" type="noConversion"/>
  </si>
  <si>
    <t>新建6×16m预应力钢筋砼空心板桥。桥101m，桥宽8m。</t>
    <phoneticPr fontId="1" type="noConversion"/>
  </si>
  <si>
    <t>茂名市</t>
    <phoneticPr fontId="1" type="noConversion"/>
  </si>
  <si>
    <t>二</t>
    <phoneticPr fontId="1" type="noConversion"/>
  </si>
  <si>
    <t xml:space="preserve">梅州市 </t>
    <phoneticPr fontId="1" type="noConversion"/>
  </si>
  <si>
    <t>K15+890+K15+970</t>
    <phoneticPr fontId="1" type="noConversion"/>
  </si>
  <si>
    <t>新建挡土墙等</t>
    <phoneticPr fontId="1" type="noConversion"/>
  </si>
  <si>
    <t>揭阳市公路局</t>
    <phoneticPr fontId="1" type="noConversion"/>
  </si>
  <si>
    <t>G324</t>
    <phoneticPr fontId="1" type="noConversion"/>
  </si>
  <si>
    <t>K633+740</t>
    <phoneticPr fontId="1" type="noConversion"/>
  </si>
  <si>
    <t>涵洞被冲垮</t>
    <phoneticPr fontId="1" type="noConversion"/>
  </si>
  <si>
    <t>新涵洞</t>
    <phoneticPr fontId="1" type="noConversion"/>
  </si>
  <si>
    <t>惠来局</t>
    <phoneticPr fontId="1" type="noConversion"/>
  </si>
  <si>
    <t>梅州市地方公路总站</t>
    <phoneticPr fontId="1" type="noConversion"/>
  </si>
  <si>
    <t>K2+970~K3+030</t>
    <phoneticPr fontId="1" type="noConversion"/>
  </si>
  <si>
    <t>路基挡土墙坍塌</t>
    <phoneticPr fontId="1" type="noConversion"/>
  </si>
  <si>
    <t>新建挡墙</t>
    <phoneticPr fontId="1" type="noConversion"/>
  </si>
  <si>
    <t>梅县区</t>
    <phoneticPr fontId="1" type="noConversion"/>
  </si>
  <si>
    <t>K12+600～K12+700</t>
    <phoneticPr fontId="1" type="noConversion"/>
  </si>
  <si>
    <t>三</t>
    <phoneticPr fontId="1" type="noConversion"/>
  </si>
  <si>
    <t>揭阳市</t>
    <phoneticPr fontId="1" type="noConversion"/>
  </si>
  <si>
    <t>四</t>
    <phoneticPr fontId="1" type="noConversion"/>
  </si>
  <si>
    <t>汕尾市</t>
    <phoneticPr fontId="1" type="noConversion"/>
  </si>
  <si>
    <t>汕尾市地方公路总站</t>
    <phoneticPr fontId="1" type="noConversion"/>
  </si>
  <si>
    <t>K19+850～K19+890</t>
    <phoneticPr fontId="1" type="noConversion"/>
  </si>
  <si>
    <t>陆河站</t>
    <phoneticPr fontId="1" type="noConversion"/>
  </si>
  <si>
    <t>河源市地方公路总站</t>
    <phoneticPr fontId="1" type="noConversion"/>
  </si>
  <si>
    <t>K47+740～K47+800</t>
    <phoneticPr fontId="1" type="noConversion"/>
  </si>
  <si>
    <t>紫金站</t>
    <phoneticPr fontId="1" type="noConversion"/>
  </si>
  <si>
    <t>河源市地方公路总站</t>
    <phoneticPr fontId="1" type="noConversion"/>
  </si>
  <si>
    <t>K32+720~K32+800</t>
    <phoneticPr fontId="1" type="noConversion"/>
  </si>
  <si>
    <t>路基挡土墙坍塌</t>
    <phoneticPr fontId="1" type="noConversion"/>
  </si>
  <si>
    <t>新建挡墙</t>
    <phoneticPr fontId="1" type="noConversion"/>
  </si>
  <si>
    <t>K0+970~K1+140</t>
    <phoneticPr fontId="1" type="noConversion"/>
  </si>
  <si>
    <t>K36+640~K37+000</t>
    <phoneticPr fontId="1" type="noConversion"/>
  </si>
  <si>
    <t>龙川站</t>
    <phoneticPr fontId="1" type="noConversion"/>
  </si>
  <si>
    <t>K20+500~K20+612</t>
    <phoneticPr fontId="1" type="noConversion"/>
  </si>
  <si>
    <t>五华站</t>
    <phoneticPr fontId="1" type="noConversion"/>
  </si>
  <si>
    <t xml:space="preserve">梅州市公路局 </t>
    <phoneticPr fontId="1" type="noConversion"/>
  </si>
  <si>
    <t>K43+615~K43+660</t>
    <phoneticPr fontId="1" type="noConversion"/>
  </si>
  <si>
    <t>大埔县</t>
    <phoneticPr fontId="1" type="noConversion"/>
  </si>
  <si>
    <t>韶关市地方公路总站</t>
    <phoneticPr fontId="1" type="noConversion"/>
  </si>
  <si>
    <t>K15+250</t>
    <phoneticPr fontId="1" type="noConversion"/>
  </si>
  <si>
    <t>乳源站</t>
    <phoneticPr fontId="1" type="noConversion"/>
  </si>
  <si>
    <t>K3+900~K4+160</t>
    <phoneticPr fontId="1" type="noConversion"/>
  </si>
  <si>
    <t>K8+00~K10+01</t>
    <phoneticPr fontId="1" type="noConversion"/>
  </si>
  <si>
    <t>平远站</t>
    <phoneticPr fontId="1" type="noConversion"/>
  </si>
  <si>
    <t>K19+140~K19+230</t>
    <phoneticPr fontId="1" type="noConversion"/>
  </si>
  <si>
    <t>K16+020～K16+080</t>
    <phoneticPr fontId="1" type="noConversion"/>
  </si>
  <si>
    <t>梅州市公路局</t>
    <phoneticPr fontId="1" type="noConversion"/>
  </si>
  <si>
    <t>K46+210~K46+345</t>
    <phoneticPr fontId="1" type="noConversion"/>
  </si>
  <si>
    <t>大埔局</t>
    <phoneticPr fontId="1" type="noConversion"/>
  </si>
  <si>
    <t>K25+060~K25+133</t>
    <phoneticPr fontId="1" type="noConversion"/>
  </si>
  <si>
    <t>兴宁局</t>
    <phoneticPr fontId="1" type="noConversion"/>
  </si>
  <si>
    <t>K2659+680~K2659+775</t>
    <phoneticPr fontId="1" type="noConversion"/>
  </si>
  <si>
    <t>K32+080~K32+160</t>
    <phoneticPr fontId="1" type="noConversion"/>
  </si>
  <si>
    <t>五华局</t>
    <phoneticPr fontId="1" type="noConversion"/>
  </si>
  <si>
    <t>蕉岭局</t>
    <phoneticPr fontId="1" type="noConversion"/>
  </si>
  <si>
    <t>清远市地方公路总站</t>
    <phoneticPr fontId="1" type="noConversion"/>
  </si>
  <si>
    <t>K45+310~K45+365</t>
    <phoneticPr fontId="1" type="noConversion"/>
  </si>
  <si>
    <t>新建挡墙、新建砼路侧护栏</t>
    <phoneticPr fontId="1" type="noConversion"/>
  </si>
  <si>
    <t>阳山站</t>
    <phoneticPr fontId="1" type="noConversion"/>
  </si>
  <si>
    <t>河源市公路局</t>
    <phoneticPr fontId="1" type="noConversion"/>
  </si>
  <si>
    <t>K53+670~K53+730</t>
    <phoneticPr fontId="1" type="noConversion"/>
  </si>
  <si>
    <t>龙川局</t>
    <phoneticPr fontId="1" type="noConversion"/>
  </si>
  <si>
    <t>X399</t>
    <phoneticPr fontId="1" type="noConversion"/>
  </si>
  <si>
    <t>K40+800~K40+840</t>
    <phoneticPr fontId="1" type="noConversion"/>
  </si>
  <si>
    <t>连南站</t>
    <phoneticPr fontId="1" type="noConversion"/>
  </si>
  <si>
    <t>X400</t>
    <phoneticPr fontId="1" type="noConversion"/>
  </si>
  <si>
    <t>K17+110~K17+204</t>
    <phoneticPr fontId="1" type="noConversion"/>
  </si>
  <si>
    <t>连山县</t>
    <phoneticPr fontId="1" type="noConversion"/>
  </si>
  <si>
    <t>K9+920~K9+960</t>
    <phoneticPr fontId="1" type="noConversion"/>
  </si>
  <si>
    <t>X955</t>
    <phoneticPr fontId="1" type="noConversion"/>
  </si>
  <si>
    <t>K26+516~K26+680</t>
    <phoneticPr fontId="1" type="noConversion"/>
  </si>
  <si>
    <t>丰顺站</t>
    <phoneticPr fontId="1" type="noConversion"/>
  </si>
  <si>
    <t>K2+880~K2+965</t>
    <phoneticPr fontId="1" type="noConversion"/>
  </si>
  <si>
    <t>路基挡土墙坍塌</t>
    <phoneticPr fontId="1" type="noConversion"/>
  </si>
  <si>
    <t>湛江市</t>
    <phoneticPr fontId="1" type="noConversion"/>
  </si>
  <si>
    <t>阳春站</t>
    <phoneticPr fontId="1" type="noConversion"/>
  </si>
  <si>
    <t>六</t>
    <phoneticPr fontId="1" type="noConversion"/>
  </si>
  <si>
    <t>九</t>
    <phoneticPr fontId="1" type="noConversion"/>
  </si>
  <si>
    <t>五</t>
    <phoneticPr fontId="1" type="noConversion"/>
  </si>
  <si>
    <t>河源市</t>
    <phoneticPr fontId="1" type="noConversion"/>
  </si>
  <si>
    <t>阳江市</t>
    <phoneticPr fontId="1" type="noConversion"/>
  </si>
  <si>
    <t>湛江市</t>
    <phoneticPr fontId="1" type="noConversion"/>
  </si>
  <si>
    <t>清远市</t>
    <phoneticPr fontId="1" type="noConversion"/>
  </si>
  <si>
    <t>韶关市</t>
    <phoneticPr fontId="1" type="noConversion"/>
  </si>
  <si>
    <t>七</t>
    <phoneticPr fontId="1" type="noConversion"/>
  </si>
  <si>
    <t>八</t>
    <phoneticPr fontId="1" type="noConversion"/>
  </si>
  <si>
    <t>已安排交通运输部补助资金1500万元。</t>
    <phoneticPr fontId="1" type="noConversion"/>
  </si>
  <si>
    <t>粤公养函[2012]1399号</t>
    <phoneticPr fontId="1" type="noConversion"/>
  </si>
  <si>
    <t>粤公养函[2015]757号</t>
  </si>
  <si>
    <t>粤公养函[2016]735号</t>
  </si>
  <si>
    <t>粤公养函[2016]516号</t>
  </si>
  <si>
    <t>粤公养函[2017]267号</t>
  </si>
  <si>
    <t>粤公养函[2017]367号</t>
  </si>
  <si>
    <t>粤公养函[2017]365号</t>
  </si>
  <si>
    <t>粤公养函[2017]369号</t>
  </si>
  <si>
    <t>粤公养函[2017]342号</t>
  </si>
  <si>
    <t>粤公养函[2017]341号</t>
  </si>
  <si>
    <t>粤公养函[2017]272号</t>
  </si>
  <si>
    <t>粤公养函[2017]269号</t>
  </si>
  <si>
    <t>粤公养函[2017]268号</t>
  </si>
  <si>
    <t>粤公养函[2017]266号</t>
  </si>
  <si>
    <t>粤公养函[2017]265号</t>
  </si>
  <si>
    <t>粤公养函[2017]259号</t>
  </si>
  <si>
    <t>粤公养函[2017]368号</t>
  </si>
  <si>
    <t>粤公养函[2017]364号</t>
  </si>
  <si>
    <t>粤公养函[2017]363号</t>
  </si>
  <si>
    <t>粤公养函[2017]346号</t>
  </si>
  <si>
    <t>粤公养函[2017]345号</t>
  </si>
  <si>
    <t>粤公养函[2017]344号</t>
  </si>
  <si>
    <t>粤公养函[2017]343号</t>
  </si>
  <si>
    <t>粤公养函[2017]273号</t>
  </si>
  <si>
    <t>粤公养函[2017]271号</t>
  </si>
  <si>
    <t>粤公养函[2017]270号</t>
  </si>
  <si>
    <t>粤公养函[2017]264号</t>
  </si>
  <si>
    <t>粤公养函[2017]276号</t>
  </si>
  <si>
    <t>粤公养函[2017]263号</t>
  </si>
  <si>
    <t>粤公养函[2017]262号</t>
  </si>
  <si>
    <t>粤公养函[2017]261号</t>
  </si>
  <si>
    <t>粤公养函[2017]260号</t>
  </si>
  <si>
    <t>东海大堤水毁修复工程</t>
    <phoneticPr fontId="1" type="noConversion"/>
  </si>
  <si>
    <t>S288</t>
    <phoneticPr fontId="1" type="noConversion"/>
  </si>
  <si>
    <t>湛江市公路局</t>
    <phoneticPr fontId="1" type="noConversion"/>
  </si>
  <si>
    <t>X956</t>
  </si>
  <si>
    <t>X969</t>
  </si>
  <si>
    <t>X958</t>
  </si>
  <si>
    <t>S333</t>
  </si>
  <si>
    <t>X965</t>
  </si>
  <si>
    <t>G235</t>
  </si>
  <si>
    <t>S226</t>
  </si>
  <si>
    <t>G205</t>
  </si>
  <si>
    <t>S239</t>
  </si>
  <si>
    <t>S223</t>
  </si>
  <si>
    <t>X123</t>
  </si>
  <si>
    <t>X003</t>
  </si>
  <si>
    <t>X171</t>
  </si>
  <si>
    <t>X178</t>
  </si>
  <si>
    <t>S339</t>
  </si>
  <si>
    <t>X174</t>
  </si>
  <si>
    <t>X168</t>
  </si>
  <si>
    <t>G236</t>
  </si>
  <si>
    <t>X325</t>
  </si>
  <si>
    <t>X830</t>
  </si>
  <si>
    <t>路线
编号</t>
    <phoneticPr fontId="1" type="noConversion"/>
  </si>
  <si>
    <t>省海峡办</t>
    <phoneticPr fontId="1" type="noConversion"/>
  </si>
  <si>
    <t>琼州海峡轮渡车辆危险品检测站安全设施和作业场地灾毁修复</t>
    <phoneticPr fontId="1" type="noConversion"/>
  </si>
  <si>
    <t>恢复国道4个标志牌和1个宣传牌、设置30个标语牌，翻新1623㎡围墙铁栅、通道护栏和通道大门修复站内分道线的标线，浇注30米混凝土车道防护栏，更换4个限高限速牌，增加6套检测通道红绿灯，增设信息卡领取窗口车号显示屏，更换主控室静电地板，修复入口右侧破损门柱和提高地台</t>
    <phoneticPr fontId="1" type="noConversion"/>
  </si>
  <si>
    <t>安全标志损坏不完善、警示提示宣传缺失</t>
    <phoneticPr fontId="1" type="noConversion"/>
  </si>
  <si>
    <t>粤交规[2017]394号</t>
    <phoneticPr fontId="1" type="noConversion"/>
  </si>
  <si>
    <t>十</t>
    <phoneticPr fontId="1" type="noConversion"/>
  </si>
  <si>
    <t>省海峡办</t>
    <phoneticPr fontId="1" type="noConversion"/>
  </si>
  <si>
    <t>附件：</t>
    <phoneticPr fontId="1" type="noConversion"/>
  </si>
  <si>
    <t>2017年第一批公路灾毁修复资金明细计划表（重点项目）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</si>
</sst>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0_);[Red]\(0.00\)"/>
    <numFmt numFmtId="178" formatCode="0.0_);[Red]\(0.0\)"/>
    <numFmt numFmtId="179" formatCode="0.0000_);[Red]\(0.0000\)"/>
    <numFmt numFmtId="180" formatCode="0_);[Red]\(0\)"/>
    <numFmt numFmtId="181" formatCode="\K0\+000"/>
  </numFmts>
  <fonts count="19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仿宋_GB2312"/>
      <family val="3"/>
      <charset val="134"/>
    </font>
    <font>
      <b/>
      <sz val="24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8"/>
      <name val="宋体"/>
      <family val="3"/>
      <charset val="134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1">
    <xf numFmtId="0" fontId="0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177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4" fillId="0" borderId="0" xfId="0" applyFont="1" applyFill="1"/>
    <xf numFmtId="177" fontId="2" fillId="0" borderId="4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179" fontId="2" fillId="0" borderId="2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77" fontId="2" fillId="0" borderId="2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7" fontId="2" fillId="0" borderId="3" xfId="1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177" fontId="8" fillId="0" borderId="2" xfId="1" applyNumberFormat="1" applyFont="1" applyFill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17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180" fontId="13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2" fillId="0" borderId="2" xfId="13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13" applyFont="1" applyBorder="1" applyAlignment="1">
      <alignment horizontal="center" vertical="center" wrapText="1"/>
    </xf>
    <xf numFmtId="0" fontId="15" fillId="0" borderId="2" xfId="7" applyFont="1" applyBorder="1" applyAlignment="1">
      <alignment horizontal="center" vertical="center" wrapText="1"/>
    </xf>
    <xf numFmtId="180" fontId="15" fillId="0" borderId="2" xfId="13" applyNumberFormat="1" applyFont="1" applyBorder="1" applyAlignment="1">
      <alignment horizontal="center" vertical="center" wrapText="1"/>
    </xf>
    <xf numFmtId="180" fontId="16" fillId="0" borderId="2" xfId="13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181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0" fontId="12" fillId="0" borderId="2" xfId="13" applyFont="1" applyBorder="1" applyAlignment="1">
      <alignment horizontal="left" vertical="center" wrapText="1"/>
    </xf>
    <xf numFmtId="0" fontId="15" fillId="0" borderId="2" xfId="13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180" fontId="14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13" applyFont="1" applyBorder="1" applyAlignment="1">
      <alignment horizontal="center" vertical="center" wrapText="1"/>
    </xf>
    <xf numFmtId="0" fontId="16" fillId="0" borderId="2" xfId="13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180" fontId="12" fillId="0" borderId="2" xfId="13" applyNumberFormat="1" applyFont="1" applyBorder="1" applyAlignment="1">
      <alignment horizontal="center" vertical="center" wrapText="1"/>
    </xf>
    <xf numFmtId="180" fontId="12" fillId="0" borderId="2" xfId="7" applyNumberFormat="1" applyFont="1" applyBorder="1" applyAlignment="1">
      <alignment horizontal="center" vertical="center" wrapText="1"/>
    </xf>
    <xf numFmtId="31" fontId="12" fillId="0" borderId="2" xfId="6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80" fontId="16" fillId="0" borderId="2" xfId="0" applyNumberFormat="1" applyFont="1" applyBorder="1" applyAlignment="1">
      <alignment horizontal="center" vertical="center" wrapText="1"/>
    </xf>
    <xf numFmtId="31" fontId="15" fillId="0" borderId="2" xfId="6" applyNumberFormat="1" applyFont="1" applyBorder="1" applyAlignment="1">
      <alignment horizontal="center" vertical="center" wrapText="1"/>
    </xf>
    <xf numFmtId="180" fontId="15" fillId="0" borderId="2" xfId="7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3" fillId="0" borderId="2" xfId="13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wrapText="1"/>
    </xf>
    <xf numFmtId="180" fontId="4" fillId="0" borderId="0" xfId="0" applyNumberFormat="1" applyFont="1" applyAlignment="1">
      <alignment horizontal="center" wrapText="1"/>
    </xf>
    <xf numFmtId="180" fontId="14" fillId="0" borderId="2" xfId="0" applyNumberFormat="1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80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13" applyFont="1" applyBorder="1" applyAlignment="1">
      <alignment horizontal="center" vertical="center" wrapText="1"/>
    </xf>
  </cellXfs>
  <cellStyles count="131">
    <cellStyle name="常规" xfId="0" builtinId="0"/>
    <cellStyle name="常规 10" xfId="10"/>
    <cellStyle name="常规 11" xfId="11"/>
    <cellStyle name="常规 12" xfId="12"/>
    <cellStyle name="常规 19" xfId="14"/>
    <cellStyle name="常规 2" xfId="4"/>
    <cellStyle name="常规 2 2" xfId="15"/>
    <cellStyle name="常规 2 2 10" xfId="16"/>
    <cellStyle name="常规 2 2 11" xfId="17"/>
    <cellStyle name="常规 2 2 12" xfId="18"/>
    <cellStyle name="常规 2 2 13" xfId="19"/>
    <cellStyle name="常规 2 2 14" xfId="20"/>
    <cellStyle name="常规 2 2 15" xfId="21"/>
    <cellStyle name="常规 2 2 16" xfId="22"/>
    <cellStyle name="常规 2 2 17" xfId="23"/>
    <cellStyle name="常规 2 2 18" xfId="24"/>
    <cellStyle name="常规 2 2 19" xfId="25"/>
    <cellStyle name="常规 2 2 2" xfId="26"/>
    <cellStyle name="常规 2 2 2 10" xfId="27"/>
    <cellStyle name="常规 2 2 2 11" xfId="28"/>
    <cellStyle name="常规 2 2 2 12" xfId="29"/>
    <cellStyle name="常规 2 2 2 13" xfId="30"/>
    <cellStyle name="常规 2 2 2 14" xfId="31"/>
    <cellStyle name="常规 2 2 2 15" xfId="32"/>
    <cellStyle name="常规 2 2 2 16" xfId="33"/>
    <cellStyle name="常规 2 2 2 17" xfId="34"/>
    <cellStyle name="常规 2 2 2 18" xfId="35"/>
    <cellStyle name="常规 2 2 2 19" xfId="36"/>
    <cellStyle name="常规 2 2 2 2" xfId="37"/>
    <cellStyle name="常规 2 2 2 3" xfId="38"/>
    <cellStyle name="常规 2 2 2 4" xfId="39"/>
    <cellStyle name="常规 2 2 2 5" xfId="40"/>
    <cellStyle name="常规 2 2 2 6" xfId="41"/>
    <cellStyle name="常规 2 2 2 7" xfId="42"/>
    <cellStyle name="常规 2 2 2 8" xfId="43"/>
    <cellStyle name="常规 2 2 2 9" xfId="44"/>
    <cellStyle name="常规 2 2 20" xfId="45"/>
    <cellStyle name="常规 2 2 3" xfId="46"/>
    <cellStyle name="常规 2 2 3 10" xfId="47"/>
    <cellStyle name="常规 2 2 3 11" xfId="48"/>
    <cellStyle name="常规 2 2 3 12" xfId="49"/>
    <cellStyle name="常规 2 2 3 13" xfId="50"/>
    <cellStyle name="常规 2 2 3 14" xfId="51"/>
    <cellStyle name="常规 2 2 3 15" xfId="52"/>
    <cellStyle name="常规 2 2 3 16" xfId="53"/>
    <cellStyle name="常规 2 2 3 17" xfId="54"/>
    <cellStyle name="常规 2 2 3 18" xfId="55"/>
    <cellStyle name="常规 2 2 3 19" xfId="56"/>
    <cellStyle name="常规 2 2 3 2" xfId="57"/>
    <cellStyle name="常规 2 2 3 3" xfId="58"/>
    <cellStyle name="常规 2 2 3 4" xfId="59"/>
    <cellStyle name="常规 2 2 3 5" xfId="60"/>
    <cellStyle name="常规 2 2 3 6" xfId="61"/>
    <cellStyle name="常规 2 2 3 7" xfId="62"/>
    <cellStyle name="常规 2 2 3 8" xfId="63"/>
    <cellStyle name="常规 2 2 3 9" xfId="64"/>
    <cellStyle name="常规 2 2 4" xfId="65"/>
    <cellStyle name="常规 2 2 5" xfId="66"/>
    <cellStyle name="常规 2 2 6" xfId="67"/>
    <cellStyle name="常规 2 2 7" xfId="68"/>
    <cellStyle name="常规 2 2 8" xfId="69"/>
    <cellStyle name="常规 2 2 9" xfId="70"/>
    <cellStyle name="常规 2 3" xfId="71"/>
    <cellStyle name="常规 2 3 10" xfId="72"/>
    <cellStyle name="常规 2 3 11" xfId="73"/>
    <cellStyle name="常规 2 3 12" xfId="74"/>
    <cellStyle name="常规 2 3 13" xfId="75"/>
    <cellStyle name="常规 2 3 14" xfId="76"/>
    <cellStyle name="常规 2 3 15" xfId="77"/>
    <cellStyle name="常规 2 3 16" xfId="78"/>
    <cellStyle name="常规 2 3 17" xfId="79"/>
    <cellStyle name="常规 2 3 18" xfId="80"/>
    <cellStyle name="常规 2 3 19" xfId="81"/>
    <cellStyle name="常规 2 3 2" xfId="82"/>
    <cellStyle name="常规 2 3 2 10" xfId="83"/>
    <cellStyle name="常规 2 3 2 11" xfId="84"/>
    <cellStyle name="常规 2 3 2 12" xfId="85"/>
    <cellStyle name="常规 2 3 2 13" xfId="86"/>
    <cellStyle name="常规 2 3 2 14" xfId="87"/>
    <cellStyle name="常规 2 3 2 15" xfId="88"/>
    <cellStyle name="常规 2 3 2 16" xfId="89"/>
    <cellStyle name="常规 2 3 2 17" xfId="90"/>
    <cellStyle name="常规 2 3 2 18" xfId="91"/>
    <cellStyle name="常规 2 3 2 19" xfId="92"/>
    <cellStyle name="常规 2 3 2 2" xfId="93"/>
    <cellStyle name="常规 2 3 2 3" xfId="94"/>
    <cellStyle name="常规 2 3 2 4" xfId="95"/>
    <cellStyle name="常规 2 3 2 5" xfId="96"/>
    <cellStyle name="常规 2 3 2 6" xfId="97"/>
    <cellStyle name="常规 2 3 2 7" xfId="98"/>
    <cellStyle name="常规 2 3 2 8" xfId="99"/>
    <cellStyle name="常规 2 3 2 9" xfId="100"/>
    <cellStyle name="常规 2 3 3" xfId="101"/>
    <cellStyle name="常规 2 3 4" xfId="102"/>
    <cellStyle name="常规 2 3 5" xfId="103"/>
    <cellStyle name="常规 2 3 6" xfId="104"/>
    <cellStyle name="常规 2 3 7" xfId="105"/>
    <cellStyle name="常规 2 3 8" xfId="106"/>
    <cellStyle name="常规 2 3 9" xfId="107"/>
    <cellStyle name="常规 2 4" xfId="108"/>
    <cellStyle name="常规 2 4 10" xfId="109"/>
    <cellStyle name="常规 2 4 11" xfId="110"/>
    <cellStyle name="常规 2 4 12" xfId="111"/>
    <cellStyle name="常规 2 4 13" xfId="112"/>
    <cellStyle name="常规 2 4 14" xfId="113"/>
    <cellStyle name="常规 2 4 15" xfId="114"/>
    <cellStyle name="常规 2 4 16" xfId="115"/>
    <cellStyle name="常规 2 4 17" xfId="116"/>
    <cellStyle name="常规 2 4 18" xfId="117"/>
    <cellStyle name="常规 2 4 2" xfId="118"/>
    <cellStyle name="常规 2 4 3" xfId="119"/>
    <cellStyle name="常规 2 4 4" xfId="120"/>
    <cellStyle name="常规 2 4 5" xfId="121"/>
    <cellStyle name="常规 2 4 6" xfId="122"/>
    <cellStyle name="常规 2 4 7" xfId="123"/>
    <cellStyle name="常规 2 4 8" xfId="124"/>
    <cellStyle name="常规 2 4 9" xfId="125"/>
    <cellStyle name="常规 3" xfId="126"/>
    <cellStyle name="常规 4 2" xfId="127"/>
    <cellStyle name="常规 4 3" xfId="128"/>
    <cellStyle name="常规 4 4" xfId="129"/>
    <cellStyle name="常规 4 5" xfId="130"/>
    <cellStyle name="常规 5" xfId="5"/>
    <cellStyle name="常规 6" xfId="6"/>
    <cellStyle name="常规 6 2" xfId="13"/>
    <cellStyle name="常规 7" xfId="7"/>
    <cellStyle name="常规 8" xfId="8"/>
    <cellStyle name="常规 9" xfId="9"/>
    <cellStyle name="常规_2007年重点水毁项目核查表（桥梁）" xfId="1"/>
    <cellStyle name="常规_Sheet1" xfId="2"/>
    <cellStyle name="常规_咨询回复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25"/>
  <sheetViews>
    <sheetView topLeftCell="A10" workbookViewId="0">
      <selection activeCell="G6" sqref="G6"/>
    </sheetView>
  </sheetViews>
  <sheetFormatPr defaultColWidth="9" defaultRowHeight="15.6"/>
  <cols>
    <col min="1" max="1" width="3.5" style="5" customWidth="1"/>
    <col min="2" max="2" width="7.09765625" style="5" customWidth="1"/>
    <col min="3" max="3" width="8.19921875" style="5" customWidth="1"/>
    <col min="4" max="4" width="10.59765625" style="5" customWidth="1"/>
    <col min="5" max="5" width="19.59765625" style="69" customWidth="1"/>
    <col min="6" max="6" width="18" style="69" customWidth="1"/>
    <col min="7" max="7" width="9.69921875" style="70" customWidth="1"/>
    <col min="8" max="8" width="9.59765625" style="70" customWidth="1"/>
    <col min="9" max="9" width="10.3984375" style="70" customWidth="1"/>
    <col min="10" max="11" width="5.8984375" style="5" customWidth="1"/>
    <col min="12" max="12" width="12" style="71" customWidth="1"/>
    <col min="13" max="13" width="10.3984375" style="5" customWidth="1"/>
    <col min="14" max="14" width="9" style="4"/>
    <col min="15" max="16384" width="9" style="5"/>
  </cols>
  <sheetData>
    <row r="1" spans="1:248" ht="31.5" customHeight="1">
      <c r="A1" s="146" t="s">
        <v>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248" s="10" customFormat="1" ht="12.75" customHeight="1">
      <c r="A2" s="6"/>
      <c r="B2" s="147"/>
      <c r="C2" s="147"/>
      <c r="D2" s="147"/>
      <c r="E2" s="147"/>
      <c r="F2" s="147"/>
      <c r="G2" s="7"/>
      <c r="H2" s="7"/>
      <c r="I2" s="148"/>
      <c r="J2" s="148"/>
      <c r="K2" s="148"/>
      <c r="L2" s="8"/>
      <c r="M2" s="9"/>
      <c r="N2" s="4"/>
    </row>
    <row r="3" spans="1:248" s="14" customFormat="1" ht="31.5" customHeight="1">
      <c r="A3" s="11" t="s">
        <v>0</v>
      </c>
      <c r="B3" s="11" t="s">
        <v>5</v>
      </c>
      <c r="C3" s="11" t="s">
        <v>6</v>
      </c>
      <c r="D3" s="11" t="s">
        <v>7</v>
      </c>
      <c r="E3" s="11" t="s">
        <v>1</v>
      </c>
      <c r="F3" s="11" t="s">
        <v>8</v>
      </c>
      <c r="G3" s="12" t="s">
        <v>9</v>
      </c>
      <c r="H3" s="12" t="s">
        <v>10</v>
      </c>
      <c r="I3" s="12" t="s">
        <v>11</v>
      </c>
      <c r="J3" s="11" t="s">
        <v>12</v>
      </c>
      <c r="K3" s="11" t="s">
        <v>2</v>
      </c>
      <c r="L3" s="11" t="s">
        <v>13</v>
      </c>
      <c r="M3" s="11" t="s">
        <v>3</v>
      </c>
      <c r="N3" s="13" t="s">
        <v>14</v>
      </c>
    </row>
    <row r="4" spans="1:248" s="20" customFormat="1" ht="23.25" customHeight="1">
      <c r="A4" s="15"/>
      <c r="B4" s="16" t="s">
        <v>15</v>
      </c>
      <c r="C4" s="15"/>
      <c r="D4" s="15"/>
      <c r="E4" s="17"/>
      <c r="F4" s="15"/>
      <c r="G4" s="18">
        <f>SUM(G5:G125)</f>
        <v>12969.12</v>
      </c>
      <c r="H4" s="18">
        <f>SUM(H5:H125)</f>
        <v>11475.35</v>
      </c>
      <c r="I4" s="18">
        <f>SUM(I5:I125)</f>
        <v>7999.78</v>
      </c>
      <c r="J4" s="15"/>
      <c r="K4" s="15"/>
      <c r="L4" s="15"/>
      <c r="M4" s="15"/>
      <c r="N4" s="11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</row>
    <row r="5" spans="1:248" s="10" customFormat="1" ht="36">
      <c r="A5" s="21">
        <v>1</v>
      </c>
      <c r="B5" s="11" t="s">
        <v>16</v>
      </c>
      <c r="C5" s="11" t="s">
        <v>17</v>
      </c>
      <c r="D5" s="11" t="s">
        <v>18</v>
      </c>
      <c r="E5" s="22" t="s">
        <v>19</v>
      </c>
      <c r="F5" s="22" t="s">
        <v>20</v>
      </c>
      <c r="G5" s="12">
        <v>85.94</v>
      </c>
      <c r="H5" s="12">
        <v>77.31</v>
      </c>
      <c r="I5" s="12">
        <v>54.55</v>
      </c>
      <c r="J5" s="11" t="s">
        <v>21</v>
      </c>
      <c r="K5" s="11" t="s">
        <v>22</v>
      </c>
      <c r="L5" s="11" t="s">
        <v>23</v>
      </c>
      <c r="M5" s="21"/>
      <c r="N5" s="11" t="s">
        <v>24</v>
      </c>
    </row>
    <row r="6" spans="1:248" s="10" customFormat="1" ht="39.75" customHeight="1">
      <c r="A6" s="21">
        <v>2</v>
      </c>
      <c r="B6" s="11" t="s">
        <v>25</v>
      </c>
      <c r="C6" s="11" t="s">
        <v>26</v>
      </c>
      <c r="D6" s="11" t="s">
        <v>27</v>
      </c>
      <c r="E6" s="22" t="s">
        <v>28</v>
      </c>
      <c r="F6" s="22" t="s">
        <v>29</v>
      </c>
      <c r="G6" s="12">
        <v>48.63</v>
      </c>
      <c r="H6" s="12">
        <v>42.36</v>
      </c>
      <c r="I6" s="12">
        <v>29.89</v>
      </c>
      <c r="J6" s="11" t="s">
        <v>30</v>
      </c>
      <c r="K6" s="11" t="s">
        <v>31</v>
      </c>
      <c r="L6" s="11" t="s">
        <v>32</v>
      </c>
      <c r="M6" s="21"/>
      <c r="N6" s="11" t="s">
        <v>24</v>
      </c>
    </row>
    <row r="7" spans="1:248" s="10" customFormat="1" ht="27.75" customHeight="1">
      <c r="A7" s="21">
        <v>3</v>
      </c>
      <c r="B7" s="11" t="s">
        <v>33</v>
      </c>
      <c r="C7" s="11" t="s">
        <v>34</v>
      </c>
      <c r="D7" s="11" t="s">
        <v>35</v>
      </c>
      <c r="E7" s="22" t="s">
        <v>36</v>
      </c>
      <c r="F7" s="22" t="s">
        <v>37</v>
      </c>
      <c r="G7" s="12">
        <v>127.46</v>
      </c>
      <c r="H7" s="12">
        <v>117.11</v>
      </c>
      <c r="I7" s="12">
        <v>82.61</v>
      </c>
      <c r="J7" s="11" t="s">
        <v>30</v>
      </c>
      <c r="K7" s="11" t="s">
        <v>38</v>
      </c>
      <c r="L7" s="23" t="s">
        <v>39</v>
      </c>
      <c r="M7" s="21"/>
      <c r="N7" s="11" t="s">
        <v>40</v>
      </c>
    </row>
    <row r="8" spans="1:248" s="10" customFormat="1" ht="36">
      <c r="A8" s="21">
        <v>4</v>
      </c>
      <c r="B8" s="11" t="s">
        <v>33</v>
      </c>
      <c r="C8" s="11" t="s">
        <v>34</v>
      </c>
      <c r="D8" s="11" t="s">
        <v>41</v>
      </c>
      <c r="E8" s="22" t="s">
        <v>36</v>
      </c>
      <c r="F8" s="22" t="s">
        <v>42</v>
      </c>
      <c r="G8" s="12">
        <v>112.75</v>
      </c>
      <c r="H8" s="12">
        <v>98.46</v>
      </c>
      <c r="I8" s="12">
        <v>69.489999999999995</v>
      </c>
      <c r="J8" s="11" t="s">
        <v>30</v>
      </c>
      <c r="K8" s="11" t="s">
        <v>38</v>
      </c>
      <c r="L8" s="23" t="s">
        <v>39</v>
      </c>
      <c r="M8" s="21"/>
      <c r="N8" s="11" t="s">
        <v>40</v>
      </c>
    </row>
    <row r="9" spans="1:248" s="10" customFormat="1" ht="36">
      <c r="A9" s="21">
        <v>5</v>
      </c>
      <c r="B9" s="11" t="s">
        <v>33</v>
      </c>
      <c r="C9" s="11" t="s">
        <v>43</v>
      </c>
      <c r="D9" s="11" t="s">
        <v>44</v>
      </c>
      <c r="E9" s="22" t="s">
        <v>45</v>
      </c>
      <c r="F9" s="22" t="s">
        <v>46</v>
      </c>
      <c r="G9" s="12">
        <v>43.65</v>
      </c>
      <c r="H9" s="12">
        <v>36.47</v>
      </c>
      <c r="I9" s="12">
        <v>25.75</v>
      </c>
      <c r="J9" s="11" t="s">
        <v>30</v>
      </c>
      <c r="K9" s="11" t="s">
        <v>38</v>
      </c>
      <c r="L9" s="23" t="s">
        <v>39</v>
      </c>
      <c r="M9" s="21"/>
      <c r="N9" s="11" t="s">
        <v>40</v>
      </c>
    </row>
    <row r="10" spans="1:248" s="10" customFormat="1" ht="36">
      <c r="A10" s="21">
        <v>6</v>
      </c>
      <c r="B10" s="11" t="s">
        <v>33</v>
      </c>
      <c r="C10" s="11" t="s">
        <v>34</v>
      </c>
      <c r="D10" s="11" t="s">
        <v>47</v>
      </c>
      <c r="E10" s="22" t="s">
        <v>48</v>
      </c>
      <c r="F10" s="22" t="s">
        <v>49</v>
      </c>
      <c r="G10" s="12">
        <v>41.63</v>
      </c>
      <c r="H10" s="12">
        <v>35.51</v>
      </c>
      <c r="I10" s="12">
        <v>25.07</v>
      </c>
      <c r="J10" s="11" t="s">
        <v>30</v>
      </c>
      <c r="K10" s="11" t="s">
        <v>38</v>
      </c>
      <c r="L10" s="23" t="s">
        <v>39</v>
      </c>
      <c r="M10" s="21"/>
      <c r="N10" s="11" t="s">
        <v>40</v>
      </c>
    </row>
    <row r="11" spans="1:248" s="10" customFormat="1" ht="36">
      <c r="A11" s="21">
        <v>7</v>
      </c>
      <c r="B11" s="11" t="s">
        <v>33</v>
      </c>
      <c r="C11" s="11" t="s">
        <v>50</v>
      </c>
      <c r="D11" s="11" t="s">
        <v>51</v>
      </c>
      <c r="E11" s="22" t="s">
        <v>52</v>
      </c>
      <c r="F11" s="22" t="s">
        <v>53</v>
      </c>
      <c r="G11" s="12">
        <v>40.72</v>
      </c>
      <c r="H11" s="24">
        <v>35.42</v>
      </c>
      <c r="I11" s="12">
        <v>25</v>
      </c>
      <c r="J11" s="11" t="s">
        <v>30</v>
      </c>
      <c r="K11" s="11" t="s">
        <v>54</v>
      </c>
      <c r="L11" s="23" t="s">
        <v>39</v>
      </c>
      <c r="M11" s="21"/>
      <c r="N11" s="11" t="s">
        <v>40</v>
      </c>
    </row>
    <row r="12" spans="1:248" s="10" customFormat="1" ht="36">
      <c r="A12" s="21">
        <v>8</v>
      </c>
      <c r="B12" s="11" t="s">
        <v>33</v>
      </c>
      <c r="C12" s="11" t="s">
        <v>55</v>
      </c>
      <c r="D12" s="11" t="s">
        <v>56</v>
      </c>
      <c r="E12" s="22" t="s">
        <v>57</v>
      </c>
      <c r="F12" s="22" t="s">
        <v>53</v>
      </c>
      <c r="G12" s="12">
        <v>40.76</v>
      </c>
      <c r="H12" s="12">
        <v>35.4</v>
      </c>
      <c r="I12" s="12">
        <v>24.98</v>
      </c>
      <c r="J12" s="11" t="s">
        <v>30</v>
      </c>
      <c r="K12" s="11" t="s">
        <v>58</v>
      </c>
      <c r="L12" s="23" t="s">
        <v>39</v>
      </c>
      <c r="M12" s="21"/>
      <c r="N12" s="11" t="s">
        <v>40</v>
      </c>
    </row>
    <row r="13" spans="1:248" s="10" customFormat="1" ht="36">
      <c r="A13" s="21">
        <v>9</v>
      </c>
      <c r="B13" s="11" t="s">
        <v>33</v>
      </c>
      <c r="C13" s="11" t="s">
        <v>59</v>
      </c>
      <c r="D13" s="11" t="s">
        <v>60</v>
      </c>
      <c r="E13" s="25" t="s">
        <v>61</v>
      </c>
      <c r="F13" s="22" t="s">
        <v>53</v>
      </c>
      <c r="G13" s="12">
        <v>45.67</v>
      </c>
      <c r="H13" s="12">
        <v>38.75</v>
      </c>
      <c r="I13" s="12">
        <v>27.35</v>
      </c>
      <c r="J13" s="11" t="s">
        <v>30</v>
      </c>
      <c r="K13" s="11" t="s">
        <v>38</v>
      </c>
      <c r="L13" s="23" t="s">
        <v>39</v>
      </c>
      <c r="M13" s="21"/>
      <c r="N13" s="11" t="s">
        <v>40</v>
      </c>
    </row>
    <row r="14" spans="1:248" s="10" customFormat="1" ht="36">
      <c r="A14" s="21">
        <v>10</v>
      </c>
      <c r="B14" s="11" t="s">
        <v>33</v>
      </c>
      <c r="C14" s="11" t="s">
        <v>59</v>
      </c>
      <c r="D14" s="11" t="s">
        <v>62</v>
      </c>
      <c r="E14" s="22" t="s">
        <v>63</v>
      </c>
      <c r="F14" s="22" t="s">
        <v>64</v>
      </c>
      <c r="G14" s="12">
        <v>258.75</v>
      </c>
      <c r="H14" s="12">
        <v>231.95</v>
      </c>
      <c r="I14" s="12">
        <v>163.66</v>
      </c>
      <c r="J14" s="11" t="s">
        <v>30</v>
      </c>
      <c r="K14" s="11" t="s">
        <v>38</v>
      </c>
      <c r="L14" s="23" t="s">
        <v>39</v>
      </c>
      <c r="M14" s="21"/>
      <c r="N14" s="11" t="s">
        <v>40</v>
      </c>
    </row>
    <row r="15" spans="1:248" s="10" customFormat="1" ht="36">
      <c r="A15" s="21">
        <v>11</v>
      </c>
      <c r="B15" s="11" t="s">
        <v>33</v>
      </c>
      <c r="C15" s="11" t="s">
        <v>59</v>
      </c>
      <c r="D15" s="11" t="s">
        <v>65</v>
      </c>
      <c r="E15" s="22" t="s">
        <v>66</v>
      </c>
      <c r="F15" s="22" t="s">
        <v>64</v>
      </c>
      <c r="G15" s="12">
        <v>120.29</v>
      </c>
      <c r="H15" s="12">
        <v>106.74</v>
      </c>
      <c r="I15" s="12">
        <v>75.319999999999993</v>
      </c>
      <c r="J15" s="11" t="s">
        <v>30</v>
      </c>
      <c r="K15" s="11" t="s">
        <v>38</v>
      </c>
      <c r="L15" s="23" t="s">
        <v>39</v>
      </c>
      <c r="M15" s="21"/>
      <c r="N15" s="11" t="s">
        <v>40</v>
      </c>
    </row>
    <row r="16" spans="1:248" s="10" customFormat="1" ht="36">
      <c r="A16" s="21">
        <v>12</v>
      </c>
      <c r="B16" s="11" t="s">
        <v>33</v>
      </c>
      <c r="C16" s="11" t="s">
        <v>43</v>
      </c>
      <c r="D16" s="11" t="s">
        <v>67</v>
      </c>
      <c r="E16" s="22" t="s">
        <v>68</v>
      </c>
      <c r="F16" s="22" t="s">
        <v>69</v>
      </c>
      <c r="G16" s="12">
        <v>242.24</v>
      </c>
      <c r="H16" s="12">
        <v>212.17</v>
      </c>
      <c r="I16" s="12">
        <v>86.49</v>
      </c>
      <c r="J16" s="11" t="s">
        <v>30</v>
      </c>
      <c r="K16" s="11" t="s">
        <v>70</v>
      </c>
      <c r="L16" s="23" t="s">
        <v>39</v>
      </c>
      <c r="M16" s="21"/>
      <c r="N16" s="11" t="s">
        <v>40</v>
      </c>
    </row>
    <row r="17" spans="1:248" s="10" customFormat="1" ht="36">
      <c r="A17" s="21">
        <v>13</v>
      </c>
      <c r="B17" s="11" t="s">
        <v>71</v>
      </c>
      <c r="C17" s="11" t="s">
        <v>72</v>
      </c>
      <c r="D17" s="11" t="s">
        <v>73</v>
      </c>
      <c r="E17" s="22" t="s">
        <v>74</v>
      </c>
      <c r="F17" s="22" t="s">
        <v>75</v>
      </c>
      <c r="G17" s="12">
        <v>49.2</v>
      </c>
      <c r="H17" s="12">
        <v>44.39</v>
      </c>
      <c r="I17" s="12">
        <v>31.32</v>
      </c>
      <c r="J17" s="11" t="s">
        <v>30</v>
      </c>
      <c r="K17" s="11" t="s">
        <v>76</v>
      </c>
      <c r="L17" s="23" t="s">
        <v>77</v>
      </c>
      <c r="M17" s="21"/>
      <c r="N17" s="11" t="s">
        <v>78</v>
      </c>
    </row>
    <row r="18" spans="1:248" s="10" customFormat="1" ht="36">
      <c r="A18" s="21">
        <v>14</v>
      </c>
      <c r="B18" s="11" t="s">
        <v>71</v>
      </c>
      <c r="C18" s="11" t="s">
        <v>79</v>
      </c>
      <c r="D18" s="11" t="s">
        <v>80</v>
      </c>
      <c r="E18" s="22" t="s">
        <v>81</v>
      </c>
      <c r="F18" s="22" t="s">
        <v>82</v>
      </c>
      <c r="G18" s="12">
        <v>181.85</v>
      </c>
      <c r="H18" s="12">
        <v>165.86</v>
      </c>
      <c r="I18" s="12">
        <v>117.01</v>
      </c>
      <c r="J18" s="11" t="s">
        <v>30</v>
      </c>
      <c r="K18" s="11" t="s">
        <v>83</v>
      </c>
      <c r="L18" s="23" t="s">
        <v>77</v>
      </c>
      <c r="M18" s="21"/>
      <c r="N18" s="11" t="s">
        <v>78</v>
      </c>
    </row>
    <row r="19" spans="1:248" s="10" customFormat="1" ht="36">
      <c r="A19" s="21">
        <v>15</v>
      </c>
      <c r="B19" s="11" t="s">
        <v>71</v>
      </c>
      <c r="C19" s="11" t="s">
        <v>79</v>
      </c>
      <c r="D19" s="11" t="s">
        <v>84</v>
      </c>
      <c r="E19" s="22" t="s">
        <v>81</v>
      </c>
      <c r="F19" s="22" t="s">
        <v>82</v>
      </c>
      <c r="G19" s="12">
        <v>91.35</v>
      </c>
      <c r="H19" s="12">
        <v>83.04</v>
      </c>
      <c r="I19" s="12">
        <v>58.58</v>
      </c>
      <c r="J19" s="11" t="s">
        <v>30</v>
      </c>
      <c r="K19" s="11" t="s">
        <v>83</v>
      </c>
      <c r="L19" s="23" t="s">
        <v>77</v>
      </c>
      <c r="M19" s="21"/>
      <c r="N19" s="11" t="s">
        <v>78</v>
      </c>
    </row>
    <row r="20" spans="1:248" s="10" customFormat="1" ht="36">
      <c r="A20" s="21">
        <v>16</v>
      </c>
      <c r="B20" s="11" t="s">
        <v>71</v>
      </c>
      <c r="C20" s="11" t="s">
        <v>85</v>
      </c>
      <c r="D20" s="11" t="s">
        <v>86</v>
      </c>
      <c r="E20" s="22" t="s">
        <v>87</v>
      </c>
      <c r="F20" s="22" t="s">
        <v>88</v>
      </c>
      <c r="G20" s="12">
        <v>59.99</v>
      </c>
      <c r="H20" s="12">
        <v>54.34</v>
      </c>
      <c r="I20" s="12">
        <v>38.340000000000003</v>
      </c>
      <c r="J20" s="11" t="s">
        <v>30</v>
      </c>
      <c r="K20" s="11" t="s">
        <v>76</v>
      </c>
      <c r="L20" s="23" t="s">
        <v>77</v>
      </c>
      <c r="M20" s="21"/>
      <c r="N20" s="11" t="s">
        <v>78</v>
      </c>
    </row>
    <row r="21" spans="1:248" s="10" customFormat="1" ht="36">
      <c r="A21" s="21">
        <v>17</v>
      </c>
      <c r="B21" s="11" t="s">
        <v>71</v>
      </c>
      <c r="C21" s="11" t="s">
        <v>85</v>
      </c>
      <c r="D21" s="11" t="s">
        <v>89</v>
      </c>
      <c r="E21" s="22" t="s">
        <v>90</v>
      </c>
      <c r="F21" s="22" t="s">
        <v>91</v>
      </c>
      <c r="G21" s="12">
        <v>52.82</v>
      </c>
      <c r="H21" s="12">
        <v>47.16</v>
      </c>
      <c r="I21" s="12">
        <v>33.270000000000003</v>
      </c>
      <c r="J21" s="11" t="s">
        <v>30</v>
      </c>
      <c r="K21" s="11" t="s">
        <v>92</v>
      </c>
      <c r="L21" s="23" t="s">
        <v>77</v>
      </c>
      <c r="M21" s="21"/>
      <c r="N21" s="11" t="s">
        <v>78</v>
      </c>
    </row>
    <row r="22" spans="1:248" s="10" customFormat="1" ht="48">
      <c r="A22" s="21">
        <v>18</v>
      </c>
      <c r="B22" s="11" t="s">
        <v>71</v>
      </c>
      <c r="C22" s="11" t="s">
        <v>93</v>
      </c>
      <c r="D22" s="11" t="s">
        <v>94</v>
      </c>
      <c r="E22" s="22" t="s">
        <v>95</v>
      </c>
      <c r="F22" s="22" t="s">
        <v>96</v>
      </c>
      <c r="G22" s="12">
        <v>91.74</v>
      </c>
      <c r="H22" s="12">
        <v>83.6</v>
      </c>
      <c r="I22" s="12">
        <v>58.98</v>
      </c>
      <c r="J22" s="11" t="s">
        <v>30</v>
      </c>
      <c r="K22" s="11" t="s">
        <v>97</v>
      </c>
      <c r="L22" s="23" t="s">
        <v>77</v>
      </c>
      <c r="M22" s="21"/>
      <c r="N22" s="11" t="s">
        <v>78</v>
      </c>
    </row>
    <row r="23" spans="1:248" s="10" customFormat="1" ht="36">
      <c r="A23" s="21">
        <v>19</v>
      </c>
      <c r="B23" s="11" t="s">
        <v>71</v>
      </c>
      <c r="C23" s="11" t="s">
        <v>93</v>
      </c>
      <c r="D23" s="11" t="s">
        <v>98</v>
      </c>
      <c r="E23" s="22" t="s">
        <v>99</v>
      </c>
      <c r="F23" s="22" t="s">
        <v>100</v>
      </c>
      <c r="G23" s="12">
        <v>189.27</v>
      </c>
      <c r="H23" s="12">
        <v>172.39</v>
      </c>
      <c r="I23" s="12">
        <v>121.62</v>
      </c>
      <c r="J23" s="11" t="s">
        <v>30</v>
      </c>
      <c r="K23" s="11" t="s">
        <v>97</v>
      </c>
      <c r="L23" s="23" t="s">
        <v>77</v>
      </c>
      <c r="M23" s="21"/>
      <c r="N23" s="11" t="s">
        <v>78</v>
      </c>
    </row>
    <row r="24" spans="1:248" s="10" customFormat="1" ht="36">
      <c r="A24" s="21">
        <v>20</v>
      </c>
      <c r="B24" s="11" t="s">
        <v>71</v>
      </c>
      <c r="C24" s="11" t="s">
        <v>101</v>
      </c>
      <c r="D24" s="11" t="s">
        <v>102</v>
      </c>
      <c r="E24" s="22" t="s">
        <v>103</v>
      </c>
      <c r="F24" s="22" t="s">
        <v>104</v>
      </c>
      <c r="G24" s="12">
        <v>52.87</v>
      </c>
      <c r="H24" s="12">
        <v>47.35</v>
      </c>
      <c r="I24" s="12">
        <v>33.409999999999997</v>
      </c>
      <c r="J24" s="11" t="s">
        <v>30</v>
      </c>
      <c r="K24" s="11" t="s">
        <v>76</v>
      </c>
      <c r="L24" s="23" t="s">
        <v>77</v>
      </c>
      <c r="M24" s="21"/>
      <c r="N24" s="11" t="s">
        <v>78</v>
      </c>
    </row>
    <row r="25" spans="1:248" s="10" customFormat="1" ht="36">
      <c r="A25" s="21">
        <v>21</v>
      </c>
      <c r="B25" s="11" t="s">
        <v>71</v>
      </c>
      <c r="C25" s="11" t="s">
        <v>105</v>
      </c>
      <c r="D25" s="11" t="s">
        <v>106</v>
      </c>
      <c r="E25" s="22" t="s">
        <v>107</v>
      </c>
      <c r="F25" s="22" t="s">
        <v>108</v>
      </c>
      <c r="G25" s="12">
        <v>47.84</v>
      </c>
      <c r="H25" s="12">
        <v>43.17</v>
      </c>
      <c r="I25" s="12">
        <v>30.46</v>
      </c>
      <c r="J25" s="11" t="s">
        <v>30</v>
      </c>
      <c r="K25" s="11" t="s">
        <v>109</v>
      </c>
      <c r="L25" s="23" t="s">
        <v>77</v>
      </c>
      <c r="M25" s="21"/>
      <c r="N25" s="11" t="s">
        <v>78</v>
      </c>
    </row>
    <row r="26" spans="1:248" s="31" customFormat="1" ht="49.5" customHeight="1">
      <c r="A26" s="21">
        <v>22</v>
      </c>
      <c r="B26" s="26" t="s">
        <v>110</v>
      </c>
      <c r="C26" s="27" t="s">
        <v>111</v>
      </c>
      <c r="D26" s="26" t="s">
        <v>112</v>
      </c>
      <c r="E26" s="27" t="s">
        <v>113</v>
      </c>
      <c r="F26" s="27" t="s">
        <v>114</v>
      </c>
      <c r="G26" s="28">
        <v>42.57</v>
      </c>
      <c r="H26" s="28">
        <v>38.630000000000003</v>
      </c>
      <c r="I26" s="28">
        <v>27.25</v>
      </c>
      <c r="J26" s="26" t="s">
        <v>30</v>
      </c>
      <c r="K26" s="26" t="s">
        <v>115</v>
      </c>
      <c r="L26" s="23" t="s">
        <v>116</v>
      </c>
      <c r="M26" s="29"/>
      <c r="N26" s="11" t="s">
        <v>117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</row>
    <row r="27" spans="1:248" s="10" customFormat="1" ht="36">
      <c r="A27" s="21">
        <v>23</v>
      </c>
      <c r="B27" s="11" t="s">
        <v>118</v>
      </c>
      <c r="C27" s="11" t="s">
        <v>119</v>
      </c>
      <c r="D27" s="11" t="s">
        <v>120</v>
      </c>
      <c r="E27" s="22" t="s">
        <v>121</v>
      </c>
      <c r="F27" s="22" t="s">
        <v>122</v>
      </c>
      <c r="G27" s="12">
        <v>101.7</v>
      </c>
      <c r="H27" s="12">
        <v>92.55</v>
      </c>
      <c r="I27" s="12">
        <v>65.3</v>
      </c>
      <c r="J27" s="11" t="s">
        <v>30</v>
      </c>
      <c r="K27" s="11" t="s">
        <v>123</v>
      </c>
      <c r="L27" s="23" t="s">
        <v>124</v>
      </c>
      <c r="M27" s="21"/>
      <c r="N27" s="11" t="s">
        <v>24</v>
      </c>
    </row>
    <row r="28" spans="1:248" s="10" customFormat="1" ht="37.5" customHeight="1">
      <c r="A28" s="21">
        <v>24</v>
      </c>
      <c r="B28" s="11" t="s">
        <v>118</v>
      </c>
      <c r="C28" s="11" t="s">
        <v>119</v>
      </c>
      <c r="D28" s="11" t="s">
        <v>125</v>
      </c>
      <c r="E28" s="22" t="s">
        <v>126</v>
      </c>
      <c r="F28" s="22" t="s">
        <v>127</v>
      </c>
      <c r="G28" s="12">
        <v>55</v>
      </c>
      <c r="H28" s="12">
        <v>49.89</v>
      </c>
      <c r="I28" s="12">
        <v>35.200000000000003</v>
      </c>
      <c r="J28" s="11" t="s">
        <v>30</v>
      </c>
      <c r="K28" s="11" t="s">
        <v>123</v>
      </c>
      <c r="L28" s="23" t="s">
        <v>124</v>
      </c>
      <c r="M28" s="21"/>
      <c r="N28" s="11" t="s">
        <v>24</v>
      </c>
    </row>
    <row r="29" spans="1:248" s="10" customFormat="1" ht="42" customHeight="1">
      <c r="A29" s="21">
        <v>25</v>
      </c>
      <c r="B29" s="11" t="s">
        <v>118</v>
      </c>
      <c r="C29" s="11" t="s">
        <v>128</v>
      </c>
      <c r="D29" s="11" t="s">
        <v>129</v>
      </c>
      <c r="E29" s="22" t="s">
        <v>130</v>
      </c>
      <c r="F29" s="22" t="s">
        <v>131</v>
      </c>
      <c r="G29" s="12">
        <v>78.790000000000006</v>
      </c>
      <c r="H29" s="12">
        <v>70.58</v>
      </c>
      <c r="I29" s="12">
        <v>49.8</v>
      </c>
      <c r="J29" s="11" t="s">
        <v>30</v>
      </c>
      <c r="K29" s="11" t="s">
        <v>123</v>
      </c>
      <c r="L29" s="23" t="s">
        <v>124</v>
      </c>
      <c r="M29" s="21"/>
      <c r="N29" s="11" t="s">
        <v>24</v>
      </c>
    </row>
    <row r="30" spans="1:248" s="10" customFormat="1" ht="37.5" customHeight="1">
      <c r="A30" s="21">
        <v>26</v>
      </c>
      <c r="B30" s="11" t="s">
        <v>132</v>
      </c>
      <c r="C30" s="21" t="s">
        <v>133</v>
      </c>
      <c r="D30" s="11" t="s">
        <v>134</v>
      </c>
      <c r="E30" s="22" t="s">
        <v>135</v>
      </c>
      <c r="F30" s="22" t="s">
        <v>136</v>
      </c>
      <c r="G30" s="24">
        <v>41.04</v>
      </c>
      <c r="H30" s="24">
        <v>37.159999999999997</v>
      </c>
      <c r="I30" s="12">
        <v>26.22</v>
      </c>
      <c r="J30" s="11" t="s">
        <v>30</v>
      </c>
      <c r="K30" s="11" t="s">
        <v>137</v>
      </c>
      <c r="L30" s="23" t="s">
        <v>138</v>
      </c>
      <c r="M30" s="21"/>
      <c r="N30" s="11" t="s">
        <v>139</v>
      </c>
    </row>
    <row r="31" spans="1:248" s="10" customFormat="1" ht="39" customHeight="1">
      <c r="A31" s="21">
        <v>27</v>
      </c>
      <c r="B31" s="11" t="s">
        <v>132</v>
      </c>
      <c r="C31" s="11" t="s">
        <v>140</v>
      </c>
      <c r="D31" s="11" t="s">
        <v>141</v>
      </c>
      <c r="E31" s="22" t="s">
        <v>142</v>
      </c>
      <c r="F31" s="22" t="s">
        <v>143</v>
      </c>
      <c r="G31" s="24">
        <v>40.1</v>
      </c>
      <c r="H31" s="12">
        <v>35.96</v>
      </c>
      <c r="I31" s="12">
        <v>25.37</v>
      </c>
      <c r="J31" s="11" t="s">
        <v>144</v>
      </c>
      <c r="K31" s="11" t="s">
        <v>137</v>
      </c>
      <c r="L31" s="23" t="s">
        <v>138</v>
      </c>
      <c r="M31" s="21"/>
      <c r="N31" s="11" t="s">
        <v>139</v>
      </c>
    </row>
    <row r="32" spans="1:248" s="10" customFormat="1" ht="36.75" customHeight="1">
      <c r="A32" s="21">
        <v>28</v>
      </c>
      <c r="B32" s="11" t="s">
        <v>132</v>
      </c>
      <c r="C32" s="11" t="s">
        <v>145</v>
      </c>
      <c r="D32" s="11" t="s">
        <v>146</v>
      </c>
      <c r="E32" s="22" t="s">
        <v>147</v>
      </c>
      <c r="F32" s="22" t="s">
        <v>148</v>
      </c>
      <c r="G32" s="24">
        <v>48.64</v>
      </c>
      <c r="H32" s="12">
        <v>41.71</v>
      </c>
      <c r="I32" s="12">
        <v>29.44</v>
      </c>
      <c r="J32" s="11" t="s">
        <v>144</v>
      </c>
      <c r="K32" s="11" t="s">
        <v>149</v>
      </c>
      <c r="L32" s="23" t="s">
        <v>138</v>
      </c>
      <c r="M32" s="21"/>
      <c r="N32" s="11" t="s">
        <v>150</v>
      </c>
    </row>
    <row r="33" spans="1:14" s="10" customFormat="1" ht="36">
      <c r="A33" s="21">
        <v>29</v>
      </c>
      <c r="B33" s="11" t="s">
        <v>132</v>
      </c>
      <c r="C33" s="11" t="s">
        <v>145</v>
      </c>
      <c r="D33" s="11" t="s">
        <v>151</v>
      </c>
      <c r="E33" s="22" t="s">
        <v>152</v>
      </c>
      <c r="F33" s="22" t="s">
        <v>153</v>
      </c>
      <c r="G33" s="24">
        <v>60.1</v>
      </c>
      <c r="H33" s="12">
        <v>54.68</v>
      </c>
      <c r="I33" s="12">
        <v>38.58</v>
      </c>
      <c r="J33" s="11" t="s">
        <v>144</v>
      </c>
      <c r="K33" s="11" t="s">
        <v>154</v>
      </c>
      <c r="L33" s="23" t="s">
        <v>138</v>
      </c>
      <c r="M33" s="21"/>
      <c r="N33" s="11" t="s">
        <v>155</v>
      </c>
    </row>
    <row r="34" spans="1:14" s="10" customFormat="1" ht="36">
      <c r="A34" s="21">
        <v>30</v>
      </c>
      <c r="B34" s="11" t="s">
        <v>132</v>
      </c>
      <c r="C34" s="11" t="s">
        <v>145</v>
      </c>
      <c r="D34" s="11" t="s">
        <v>156</v>
      </c>
      <c r="E34" s="22" t="s">
        <v>147</v>
      </c>
      <c r="F34" s="22" t="s">
        <v>157</v>
      </c>
      <c r="G34" s="24">
        <v>78.7</v>
      </c>
      <c r="H34" s="12">
        <v>70.89</v>
      </c>
      <c r="I34" s="12">
        <v>50.02</v>
      </c>
      <c r="J34" s="11" t="s">
        <v>144</v>
      </c>
      <c r="K34" s="11" t="s">
        <v>154</v>
      </c>
      <c r="L34" s="23" t="s">
        <v>138</v>
      </c>
      <c r="M34" s="21"/>
      <c r="N34" s="11" t="s">
        <v>155</v>
      </c>
    </row>
    <row r="35" spans="1:14" s="10" customFormat="1" ht="36">
      <c r="A35" s="21">
        <v>31</v>
      </c>
      <c r="B35" s="11" t="s">
        <v>132</v>
      </c>
      <c r="C35" s="11" t="s">
        <v>158</v>
      </c>
      <c r="D35" s="11" t="s">
        <v>159</v>
      </c>
      <c r="E35" s="22" t="s">
        <v>160</v>
      </c>
      <c r="F35" s="22" t="s">
        <v>161</v>
      </c>
      <c r="G35" s="24">
        <v>43.22</v>
      </c>
      <c r="H35" s="12">
        <v>38.14</v>
      </c>
      <c r="I35" s="12">
        <v>26.92</v>
      </c>
      <c r="J35" s="11" t="s">
        <v>162</v>
      </c>
      <c r="K35" s="11" t="s">
        <v>154</v>
      </c>
      <c r="L35" s="23" t="s">
        <v>138</v>
      </c>
      <c r="M35" s="21"/>
      <c r="N35" s="11" t="s">
        <v>155</v>
      </c>
    </row>
    <row r="36" spans="1:14" s="10" customFormat="1" ht="36">
      <c r="A36" s="21">
        <v>32</v>
      </c>
      <c r="B36" s="11" t="s">
        <v>163</v>
      </c>
      <c r="C36" s="11" t="s">
        <v>164</v>
      </c>
      <c r="D36" s="11" t="s">
        <v>165</v>
      </c>
      <c r="E36" s="22" t="s">
        <v>135</v>
      </c>
      <c r="F36" s="22" t="s">
        <v>166</v>
      </c>
      <c r="G36" s="12">
        <v>41.1</v>
      </c>
      <c r="H36" s="12">
        <v>37.450000000000003</v>
      </c>
      <c r="I36" s="12">
        <v>26.43</v>
      </c>
      <c r="J36" s="11" t="s">
        <v>30</v>
      </c>
      <c r="K36" s="11" t="s">
        <v>167</v>
      </c>
      <c r="L36" s="23" t="s">
        <v>168</v>
      </c>
      <c r="M36" s="21"/>
      <c r="N36" s="11" t="s">
        <v>24</v>
      </c>
    </row>
    <row r="37" spans="1:14" s="10" customFormat="1" ht="36">
      <c r="A37" s="21">
        <v>33</v>
      </c>
      <c r="B37" s="11" t="s">
        <v>163</v>
      </c>
      <c r="C37" s="11" t="s">
        <v>164</v>
      </c>
      <c r="D37" s="11" t="s">
        <v>169</v>
      </c>
      <c r="E37" s="22" t="s">
        <v>170</v>
      </c>
      <c r="F37" s="22" t="s">
        <v>171</v>
      </c>
      <c r="G37" s="12">
        <v>42.02</v>
      </c>
      <c r="H37" s="12">
        <v>37.64</v>
      </c>
      <c r="I37" s="12">
        <v>26.56</v>
      </c>
      <c r="J37" s="11" t="s">
        <v>30</v>
      </c>
      <c r="K37" s="11" t="s">
        <v>167</v>
      </c>
      <c r="L37" s="23" t="s">
        <v>168</v>
      </c>
      <c r="M37" s="21"/>
      <c r="N37" s="11" t="s">
        <v>24</v>
      </c>
    </row>
    <row r="38" spans="1:14" s="10" customFormat="1" ht="36">
      <c r="A38" s="21">
        <v>34</v>
      </c>
      <c r="B38" s="11" t="s">
        <v>163</v>
      </c>
      <c r="C38" s="11" t="s">
        <v>172</v>
      </c>
      <c r="D38" s="11" t="s">
        <v>173</v>
      </c>
      <c r="E38" s="22" t="s">
        <v>174</v>
      </c>
      <c r="F38" s="22" t="s">
        <v>175</v>
      </c>
      <c r="G38" s="12">
        <v>40.47</v>
      </c>
      <c r="H38" s="12">
        <v>37.24</v>
      </c>
      <c r="I38" s="12">
        <v>26.27</v>
      </c>
      <c r="J38" s="11" t="s">
        <v>30</v>
      </c>
      <c r="K38" s="11" t="s">
        <v>176</v>
      </c>
      <c r="L38" s="23" t="s">
        <v>168</v>
      </c>
      <c r="M38" s="21"/>
      <c r="N38" s="11" t="s">
        <v>24</v>
      </c>
    </row>
    <row r="39" spans="1:14" s="10" customFormat="1" ht="36">
      <c r="A39" s="21">
        <v>35</v>
      </c>
      <c r="B39" s="11" t="s">
        <v>163</v>
      </c>
      <c r="C39" s="11" t="s">
        <v>177</v>
      </c>
      <c r="D39" s="11" t="s">
        <v>178</v>
      </c>
      <c r="E39" s="22" t="s">
        <v>174</v>
      </c>
      <c r="F39" s="22" t="s">
        <v>179</v>
      </c>
      <c r="G39" s="12">
        <v>211.79</v>
      </c>
      <c r="H39" s="12">
        <v>193.45</v>
      </c>
      <c r="I39" s="12">
        <v>136.47</v>
      </c>
      <c r="J39" s="11" t="s">
        <v>30</v>
      </c>
      <c r="K39" s="11" t="s">
        <v>180</v>
      </c>
      <c r="L39" s="23" t="s">
        <v>168</v>
      </c>
      <c r="M39" s="21"/>
      <c r="N39" s="11" t="s">
        <v>181</v>
      </c>
    </row>
    <row r="40" spans="1:14" s="10" customFormat="1" ht="74.25" customHeight="1">
      <c r="A40" s="21">
        <v>36</v>
      </c>
      <c r="B40" s="11" t="s">
        <v>182</v>
      </c>
      <c r="C40" s="11" t="s">
        <v>183</v>
      </c>
      <c r="D40" s="11" t="s">
        <v>184</v>
      </c>
      <c r="E40" s="22" t="s">
        <v>185</v>
      </c>
      <c r="F40" s="22" t="s">
        <v>186</v>
      </c>
      <c r="G40" s="12">
        <v>42.28</v>
      </c>
      <c r="H40" s="12">
        <v>37.81</v>
      </c>
      <c r="I40" s="24">
        <v>26.68</v>
      </c>
      <c r="J40" s="11" t="s">
        <v>30</v>
      </c>
      <c r="K40" s="11" t="s">
        <v>187</v>
      </c>
      <c r="L40" s="32" t="s">
        <v>188</v>
      </c>
      <c r="M40" s="21"/>
      <c r="N40" s="11" t="s">
        <v>24</v>
      </c>
    </row>
    <row r="41" spans="1:14" s="10" customFormat="1" ht="45.75" customHeight="1">
      <c r="A41" s="21">
        <v>37</v>
      </c>
      <c r="B41" s="11" t="s">
        <v>189</v>
      </c>
      <c r="C41" s="11" t="s">
        <v>190</v>
      </c>
      <c r="D41" s="11" t="s">
        <v>191</v>
      </c>
      <c r="E41" s="22" t="s">
        <v>192</v>
      </c>
      <c r="F41" s="11" t="s">
        <v>193</v>
      </c>
      <c r="G41" s="33">
        <v>81.91</v>
      </c>
      <c r="H41" s="33">
        <v>72.459999999999994</v>
      </c>
      <c r="I41" s="24">
        <v>51.13</v>
      </c>
      <c r="J41" s="11" t="s">
        <v>30</v>
      </c>
      <c r="K41" s="11" t="s">
        <v>194</v>
      </c>
      <c r="L41" s="32" t="s">
        <v>195</v>
      </c>
      <c r="M41" s="11"/>
      <c r="N41" s="11" t="s">
        <v>196</v>
      </c>
    </row>
    <row r="42" spans="1:14" ht="49.5" customHeight="1">
      <c r="A42" s="21">
        <v>38</v>
      </c>
      <c r="B42" s="11" t="s">
        <v>197</v>
      </c>
      <c r="C42" s="11" t="s">
        <v>198</v>
      </c>
      <c r="D42" s="11" t="s">
        <v>199</v>
      </c>
      <c r="E42" s="22" t="s">
        <v>200</v>
      </c>
      <c r="F42" s="11" t="s">
        <v>201</v>
      </c>
      <c r="G42" s="33">
        <v>247.89</v>
      </c>
      <c r="H42" s="12">
        <v>213.25</v>
      </c>
      <c r="I42" s="24">
        <v>172.94</v>
      </c>
      <c r="J42" s="11" t="s">
        <v>30</v>
      </c>
      <c r="K42" s="11">
        <v>2008</v>
      </c>
      <c r="L42" s="23" t="s">
        <v>202</v>
      </c>
      <c r="M42" s="11"/>
      <c r="N42" s="11"/>
    </row>
    <row r="43" spans="1:14" ht="36">
      <c r="A43" s="21">
        <v>39</v>
      </c>
      <c r="B43" s="11" t="s">
        <v>203</v>
      </c>
      <c r="C43" s="11" t="s">
        <v>204</v>
      </c>
      <c r="D43" s="11" t="s">
        <v>205</v>
      </c>
      <c r="E43" s="22" t="s">
        <v>206</v>
      </c>
      <c r="F43" s="22" t="s">
        <v>207</v>
      </c>
      <c r="G43" s="12">
        <v>40.94</v>
      </c>
      <c r="H43" s="12">
        <v>37.340000000000003</v>
      </c>
      <c r="I43" s="24">
        <v>26.35</v>
      </c>
      <c r="J43" s="11" t="s">
        <v>30</v>
      </c>
      <c r="K43" s="11" t="s">
        <v>208</v>
      </c>
      <c r="L43" s="23" t="s">
        <v>209</v>
      </c>
      <c r="M43" s="21"/>
      <c r="N43" s="11"/>
    </row>
    <row r="44" spans="1:14" ht="36">
      <c r="A44" s="21">
        <v>40</v>
      </c>
      <c r="B44" s="11" t="s">
        <v>203</v>
      </c>
      <c r="C44" s="11" t="s">
        <v>210</v>
      </c>
      <c r="D44" s="11" t="s">
        <v>211</v>
      </c>
      <c r="E44" s="22" t="s">
        <v>212</v>
      </c>
      <c r="F44" s="22" t="s">
        <v>213</v>
      </c>
      <c r="G44" s="12">
        <v>50.47</v>
      </c>
      <c r="H44" s="12">
        <v>44.6</v>
      </c>
      <c r="I44" s="24">
        <v>31.47</v>
      </c>
      <c r="J44" s="11" t="s">
        <v>30</v>
      </c>
      <c r="K44" s="11" t="s">
        <v>214</v>
      </c>
      <c r="L44" s="23" t="s">
        <v>209</v>
      </c>
      <c r="M44" s="21"/>
      <c r="N44" s="11"/>
    </row>
    <row r="45" spans="1:14" ht="36" customHeight="1">
      <c r="A45" s="21">
        <v>41</v>
      </c>
      <c r="B45" s="11" t="s">
        <v>215</v>
      </c>
      <c r="C45" s="11" t="s">
        <v>216</v>
      </c>
      <c r="D45" s="11" t="s">
        <v>217</v>
      </c>
      <c r="E45" s="22" t="s">
        <v>218</v>
      </c>
      <c r="F45" s="22" t="s">
        <v>219</v>
      </c>
      <c r="G45" s="33">
        <v>69.239999999999995</v>
      </c>
      <c r="H45" s="33">
        <v>54.36</v>
      </c>
      <c r="I45" s="24">
        <v>38.4</v>
      </c>
      <c r="J45" s="11" t="s">
        <v>30</v>
      </c>
      <c r="K45" s="11" t="s">
        <v>220</v>
      </c>
      <c r="L45" s="23" t="s">
        <v>221</v>
      </c>
      <c r="M45" s="21"/>
      <c r="N45" s="11" t="s">
        <v>24</v>
      </c>
    </row>
    <row r="46" spans="1:14" ht="36" customHeight="1">
      <c r="A46" s="21">
        <v>42</v>
      </c>
      <c r="B46" s="11" t="s">
        <v>222</v>
      </c>
      <c r="C46" s="11" t="s">
        <v>223</v>
      </c>
      <c r="D46" s="11" t="s">
        <v>224</v>
      </c>
      <c r="E46" s="22" t="s">
        <v>225</v>
      </c>
      <c r="F46" s="22" t="s">
        <v>226</v>
      </c>
      <c r="G46" s="12">
        <v>99.15</v>
      </c>
      <c r="H46" s="12">
        <v>89.88</v>
      </c>
      <c r="I46" s="24">
        <v>63.41</v>
      </c>
      <c r="J46" s="11" t="s">
        <v>30</v>
      </c>
      <c r="K46" s="11" t="s">
        <v>227</v>
      </c>
      <c r="L46" s="32" t="s">
        <v>228</v>
      </c>
      <c r="M46" s="21"/>
      <c r="N46" s="11" t="s">
        <v>24</v>
      </c>
    </row>
    <row r="47" spans="1:14" ht="36" customHeight="1">
      <c r="A47" s="21">
        <v>43</v>
      </c>
      <c r="B47" s="11" t="s">
        <v>229</v>
      </c>
      <c r="C47" s="11" t="s">
        <v>230</v>
      </c>
      <c r="D47" s="11" t="s">
        <v>231</v>
      </c>
      <c r="E47" s="22" t="s">
        <v>232</v>
      </c>
      <c r="F47" s="22" t="s">
        <v>233</v>
      </c>
      <c r="G47" s="12">
        <v>79.540000000000006</v>
      </c>
      <c r="H47" s="12">
        <v>69.599999999999994</v>
      </c>
      <c r="I47" s="24">
        <v>49.12</v>
      </c>
      <c r="J47" s="11" t="s">
        <v>30</v>
      </c>
      <c r="K47" s="11" t="s">
        <v>227</v>
      </c>
      <c r="L47" s="32" t="s">
        <v>228</v>
      </c>
      <c r="M47" s="21"/>
      <c r="N47" s="11" t="s">
        <v>24</v>
      </c>
    </row>
    <row r="48" spans="1:14" ht="36" customHeight="1">
      <c r="A48" s="21">
        <v>44</v>
      </c>
      <c r="B48" s="11" t="s">
        <v>229</v>
      </c>
      <c r="C48" s="11" t="s">
        <v>234</v>
      </c>
      <c r="D48" s="11" t="s">
        <v>235</v>
      </c>
      <c r="E48" s="22" t="s">
        <v>232</v>
      </c>
      <c r="F48" s="22" t="s">
        <v>233</v>
      </c>
      <c r="G48" s="12">
        <v>95.39</v>
      </c>
      <c r="H48" s="12">
        <v>85.73</v>
      </c>
      <c r="I48" s="24">
        <v>60.49</v>
      </c>
      <c r="J48" s="11" t="s">
        <v>30</v>
      </c>
      <c r="K48" s="11" t="s">
        <v>236</v>
      </c>
      <c r="L48" s="32" t="s">
        <v>228</v>
      </c>
      <c r="M48" s="21"/>
      <c r="N48" s="11" t="s">
        <v>24</v>
      </c>
    </row>
    <row r="49" spans="1:14" ht="36" customHeight="1">
      <c r="A49" s="21">
        <v>45</v>
      </c>
      <c r="B49" s="11" t="s">
        <v>229</v>
      </c>
      <c r="C49" s="11" t="s">
        <v>234</v>
      </c>
      <c r="D49" s="11" t="s">
        <v>237</v>
      </c>
      <c r="E49" s="22" t="s">
        <v>232</v>
      </c>
      <c r="F49" s="22" t="s">
        <v>233</v>
      </c>
      <c r="G49" s="12">
        <v>39.1</v>
      </c>
      <c r="H49" s="12">
        <v>35.21</v>
      </c>
      <c r="I49" s="24">
        <v>24.84</v>
      </c>
      <c r="J49" s="11" t="s">
        <v>30</v>
      </c>
      <c r="K49" s="11" t="s">
        <v>236</v>
      </c>
      <c r="L49" s="32" t="s">
        <v>228</v>
      </c>
      <c r="M49" s="21"/>
      <c r="N49" s="11" t="s">
        <v>24</v>
      </c>
    </row>
    <row r="50" spans="1:14" ht="36" customHeight="1">
      <c r="A50" s="21">
        <v>46</v>
      </c>
      <c r="B50" s="11" t="s">
        <v>229</v>
      </c>
      <c r="C50" s="11" t="s">
        <v>223</v>
      </c>
      <c r="D50" s="11" t="s">
        <v>238</v>
      </c>
      <c r="E50" s="22" t="s">
        <v>232</v>
      </c>
      <c r="F50" s="22" t="s">
        <v>239</v>
      </c>
      <c r="G50" s="12">
        <v>79.72</v>
      </c>
      <c r="H50" s="12">
        <v>71.790000000000006</v>
      </c>
      <c r="I50" s="24">
        <v>50.65</v>
      </c>
      <c r="J50" s="11" t="s">
        <v>30</v>
      </c>
      <c r="K50" s="11" t="s">
        <v>227</v>
      </c>
      <c r="L50" s="32" t="s">
        <v>228</v>
      </c>
      <c r="M50" s="21"/>
      <c r="N50" s="11" t="s">
        <v>24</v>
      </c>
    </row>
    <row r="51" spans="1:14" ht="36" customHeight="1">
      <c r="A51" s="21">
        <v>47</v>
      </c>
      <c r="B51" s="11" t="s">
        <v>229</v>
      </c>
      <c r="C51" s="11" t="s">
        <v>234</v>
      </c>
      <c r="D51" s="11" t="s">
        <v>240</v>
      </c>
      <c r="E51" s="22" t="s">
        <v>232</v>
      </c>
      <c r="F51" s="22" t="s">
        <v>233</v>
      </c>
      <c r="G51" s="12">
        <v>58.59</v>
      </c>
      <c r="H51" s="12">
        <v>52.97</v>
      </c>
      <c r="I51" s="24">
        <v>37.369999999999997</v>
      </c>
      <c r="J51" s="11" t="s">
        <v>30</v>
      </c>
      <c r="K51" s="11" t="s">
        <v>236</v>
      </c>
      <c r="L51" s="32" t="s">
        <v>228</v>
      </c>
      <c r="M51" s="21"/>
      <c r="N51" s="11" t="s">
        <v>24</v>
      </c>
    </row>
    <row r="52" spans="1:14" ht="36" customHeight="1">
      <c r="A52" s="21">
        <v>48</v>
      </c>
      <c r="B52" s="11" t="s">
        <v>229</v>
      </c>
      <c r="C52" s="11" t="s">
        <v>223</v>
      </c>
      <c r="D52" s="11" t="s">
        <v>241</v>
      </c>
      <c r="E52" s="22" t="s">
        <v>242</v>
      </c>
      <c r="F52" s="22" t="s">
        <v>243</v>
      </c>
      <c r="G52" s="12">
        <v>99.06</v>
      </c>
      <c r="H52" s="12">
        <v>91.78</v>
      </c>
      <c r="I52" s="24">
        <v>64.739999999999995</v>
      </c>
      <c r="J52" s="11" t="s">
        <v>30</v>
      </c>
      <c r="K52" s="11" t="s">
        <v>227</v>
      </c>
      <c r="L52" s="32" t="s">
        <v>228</v>
      </c>
      <c r="M52" s="21"/>
      <c r="N52" s="11" t="s">
        <v>24</v>
      </c>
    </row>
    <row r="53" spans="1:14" ht="36" customHeight="1">
      <c r="A53" s="21">
        <v>49</v>
      </c>
      <c r="B53" s="11" t="s">
        <v>229</v>
      </c>
      <c r="C53" s="11" t="s">
        <v>234</v>
      </c>
      <c r="D53" s="11" t="s">
        <v>244</v>
      </c>
      <c r="E53" s="22" t="s">
        <v>232</v>
      </c>
      <c r="F53" s="22" t="s">
        <v>239</v>
      </c>
      <c r="G53" s="12">
        <v>51.41</v>
      </c>
      <c r="H53" s="12">
        <v>46.05</v>
      </c>
      <c r="I53" s="24">
        <v>32.49</v>
      </c>
      <c r="J53" s="11" t="s">
        <v>30</v>
      </c>
      <c r="K53" s="11" t="s">
        <v>236</v>
      </c>
      <c r="L53" s="32" t="s">
        <v>228</v>
      </c>
      <c r="M53" s="21"/>
      <c r="N53" s="11" t="s">
        <v>24</v>
      </c>
    </row>
    <row r="54" spans="1:14" ht="36" customHeight="1">
      <c r="A54" s="21">
        <v>50</v>
      </c>
      <c r="B54" s="11" t="s">
        <v>229</v>
      </c>
      <c r="C54" s="21" t="s">
        <v>245</v>
      </c>
      <c r="D54" s="11" t="s">
        <v>246</v>
      </c>
      <c r="E54" s="22" t="s">
        <v>247</v>
      </c>
      <c r="F54" s="11" t="s">
        <v>248</v>
      </c>
      <c r="G54" s="12">
        <v>85.49</v>
      </c>
      <c r="H54" s="12">
        <v>76.349999999999994</v>
      </c>
      <c r="I54" s="24">
        <v>53.87</v>
      </c>
      <c r="J54" s="11" t="s">
        <v>30</v>
      </c>
      <c r="K54" s="11" t="s">
        <v>227</v>
      </c>
      <c r="L54" s="32" t="s">
        <v>228</v>
      </c>
      <c r="M54" s="21"/>
      <c r="N54" s="11" t="s">
        <v>24</v>
      </c>
    </row>
    <row r="55" spans="1:14" ht="36">
      <c r="A55" s="21">
        <v>51</v>
      </c>
      <c r="B55" s="11" t="s">
        <v>229</v>
      </c>
      <c r="C55" s="21" t="s">
        <v>245</v>
      </c>
      <c r="D55" s="11" t="s">
        <v>249</v>
      </c>
      <c r="E55" s="22" t="s">
        <v>250</v>
      </c>
      <c r="F55" s="22" t="s">
        <v>251</v>
      </c>
      <c r="G55" s="12">
        <v>43.78</v>
      </c>
      <c r="H55" s="12">
        <v>39.200000000000003</v>
      </c>
      <c r="I55" s="24">
        <v>27.66</v>
      </c>
      <c r="J55" s="11" t="s">
        <v>30</v>
      </c>
      <c r="K55" s="11" t="s">
        <v>227</v>
      </c>
      <c r="L55" s="32" t="s">
        <v>228</v>
      </c>
      <c r="M55" s="21"/>
      <c r="N55" s="11" t="s">
        <v>24</v>
      </c>
    </row>
    <row r="56" spans="1:14" ht="36" customHeight="1">
      <c r="A56" s="21">
        <v>52</v>
      </c>
      <c r="B56" s="11" t="s">
        <v>229</v>
      </c>
      <c r="C56" s="21" t="s">
        <v>230</v>
      </c>
      <c r="D56" s="11" t="s">
        <v>252</v>
      </c>
      <c r="E56" s="22" t="s">
        <v>253</v>
      </c>
      <c r="F56" s="22" t="s">
        <v>254</v>
      </c>
      <c r="G56" s="12">
        <v>52.49</v>
      </c>
      <c r="H56" s="12">
        <v>48.58</v>
      </c>
      <c r="I56" s="24">
        <v>34.270000000000003</v>
      </c>
      <c r="J56" s="11" t="s">
        <v>30</v>
      </c>
      <c r="K56" s="11" t="s">
        <v>255</v>
      </c>
      <c r="L56" s="32" t="s">
        <v>228</v>
      </c>
      <c r="M56" s="21"/>
      <c r="N56" s="11" t="s">
        <v>24</v>
      </c>
    </row>
    <row r="57" spans="1:14" ht="36" customHeight="1">
      <c r="A57" s="21">
        <v>53</v>
      </c>
      <c r="B57" s="11" t="s">
        <v>256</v>
      </c>
      <c r="C57" s="11" t="s">
        <v>223</v>
      </c>
      <c r="D57" s="11" t="s">
        <v>257</v>
      </c>
      <c r="E57" s="22" t="s">
        <v>258</v>
      </c>
      <c r="F57" s="22" t="s">
        <v>259</v>
      </c>
      <c r="G57" s="12">
        <v>82.09</v>
      </c>
      <c r="H57" s="12">
        <v>69.040000000000006</v>
      </c>
      <c r="I57" s="24">
        <v>48.74</v>
      </c>
      <c r="J57" s="11" t="s">
        <v>30</v>
      </c>
      <c r="K57" s="11" t="s">
        <v>260</v>
      </c>
      <c r="L57" s="32" t="s">
        <v>261</v>
      </c>
      <c r="M57" s="21"/>
      <c r="N57" s="11" t="s">
        <v>262</v>
      </c>
    </row>
    <row r="58" spans="1:14" ht="36" customHeight="1">
      <c r="A58" s="21">
        <v>54</v>
      </c>
      <c r="B58" s="11" t="s">
        <v>256</v>
      </c>
      <c r="C58" s="11" t="s">
        <v>223</v>
      </c>
      <c r="D58" s="11" t="s">
        <v>263</v>
      </c>
      <c r="E58" s="22" t="s">
        <v>264</v>
      </c>
      <c r="F58" s="22" t="s">
        <v>265</v>
      </c>
      <c r="G58" s="12">
        <v>44.54</v>
      </c>
      <c r="H58" s="12">
        <v>36</v>
      </c>
      <c r="I58" s="24">
        <v>25.42</v>
      </c>
      <c r="J58" s="11" t="s">
        <v>30</v>
      </c>
      <c r="K58" s="11" t="s">
        <v>266</v>
      </c>
      <c r="L58" s="32" t="s">
        <v>261</v>
      </c>
      <c r="M58" s="21"/>
      <c r="N58" s="11" t="s">
        <v>262</v>
      </c>
    </row>
    <row r="59" spans="1:14" s="10" customFormat="1" ht="36" customHeight="1">
      <c r="A59" s="21">
        <v>55</v>
      </c>
      <c r="B59" s="11" t="s">
        <v>256</v>
      </c>
      <c r="C59" s="34" t="s">
        <v>267</v>
      </c>
      <c r="D59" s="34" t="s">
        <v>268</v>
      </c>
      <c r="E59" s="35" t="s">
        <v>269</v>
      </c>
      <c r="F59" s="35" t="s">
        <v>270</v>
      </c>
      <c r="G59" s="36">
        <v>69.319999999999993</v>
      </c>
      <c r="H59" s="36">
        <v>63.97</v>
      </c>
      <c r="I59" s="24">
        <v>46</v>
      </c>
      <c r="J59" s="34" t="s">
        <v>144</v>
      </c>
      <c r="K59" s="34" t="s">
        <v>271</v>
      </c>
      <c r="L59" s="32" t="s">
        <v>272</v>
      </c>
      <c r="M59" s="21"/>
      <c r="N59" s="11" t="s">
        <v>262</v>
      </c>
    </row>
    <row r="60" spans="1:14" ht="36" customHeight="1">
      <c r="A60" s="21">
        <v>56</v>
      </c>
      <c r="B60" s="11" t="s">
        <v>273</v>
      </c>
      <c r="C60" s="11" t="s">
        <v>274</v>
      </c>
      <c r="D60" s="11" t="s">
        <v>275</v>
      </c>
      <c r="E60" s="22" t="s">
        <v>276</v>
      </c>
      <c r="F60" s="11" t="s">
        <v>277</v>
      </c>
      <c r="G60" s="12">
        <v>120.66</v>
      </c>
      <c r="H60" s="12">
        <v>114.13</v>
      </c>
      <c r="I60" s="24">
        <v>90.07</v>
      </c>
      <c r="J60" s="11" t="s">
        <v>30</v>
      </c>
      <c r="K60" s="11" t="s">
        <v>278</v>
      </c>
      <c r="L60" s="32" t="s">
        <v>279</v>
      </c>
      <c r="M60" s="21"/>
      <c r="N60" s="11" t="s">
        <v>280</v>
      </c>
    </row>
    <row r="61" spans="1:14" s="43" customFormat="1" ht="36" customHeight="1">
      <c r="A61" s="21">
        <v>57</v>
      </c>
      <c r="B61" s="37" t="s">
        <v>281</v>
      </c>
      <c r="C61" s="37" t="s">
        <v>282</v>
      </c>
      <c r="D61" s="37" t="s">
        <v>283</v>
      </c>
      <c r="E61" s="38" t="s">
        <v>284</v>
      </c>
      <c r="F61" s="38" t="s">
        <v>285</v>
      </c>
      <c r="G61" s="39">
        <v>594.61</v>
      </c>
      <c r="H61" s="39">
        <v>543.71</v>
      </c>
      <c r="I61" s="40">
        <v>383.57</v>
      </c>
      <c r="J61" s="37" t="s">
        <v>30</v>
      </c>
      <c r="K61" s="37" t="s">
        <v>286</v>
      </c>
      <c r="L61" s="41" t="s">
        <v>287</v>
      </c>
      <c r="M61" s="42"/>
      <c r="N61" s="37" t="s">
        <v>288</v>
      </c>
    </row>
    <row r="62" spans="1:14" s="43" customFormat="1" ht="36" customHeight="1">
      <c r="A62" s="21">
        <v>58</v>
      </c>
      <c r="B62" s="37" t="s">
        <v>281</v>
      </c>
      <c r="C62" s="37" t="s">
        <v>282</v>
      </c>
      <c r="D62" s="37" t="s">
        <v>289</v>
      </c>
      <c r="E62" s="38" t="s">
        <v>284</v>
      </c>
      <c r="F62" s="38" t="s">
        <v>285</v>
      </c>
      <c r="G62" s="39">
        <v>238.26</v>
      </c>
      <c r="H62" s="39">
        <v>217.77</v>
      </c>
      <c r="I62" s="40">
        <v>153.63</v>
      </c>
      <c r="J62" s="37" t="s">
        <v>30</v>
      </c>
      <c r="K62" s="37" t="s">
        <v>286</v>
      </c>
      <c r="L62" s="41" t="s">
        <v>287</v>
      </c>
      <c r="M62" s="42"/>
      <c r="N62" s="37" t="s">
        <v>288</v>
      </c>
    </row>
    <row r="63" spans="1:14" ht="36" customHeight="1">
      <c r="A63" s="21">
        <v>59</v>
      </c>
      <c r="B63" s="11" t="s">
        <v>290</v>
      </c>
      <c r="C63" s="11" t="s">
        <v>291</v>
      </c>
      <c r="D63" s="11" t="s">
        <v>292</v>
      </c>
      <c r="E63" s="22" t="s">
        <v>293</v>
      </c>
      <c r="F63" s="22" t="s">
        <v>294</v>
      </c>
      <c r="G63" s="33">
        <v>58.43</v>
      </c>
      <c r="H63" s="33">
        <v>45.67</v>
      </c>
      <c r="I63" s="24">
        <v>32.26</v>
      </c>
      <c r="J63" s="11" t="s">
        <v>30</v>
      </c>
      <c r="K63" s="11" t="s">
        <v>295</v>
      </c>
      <c r="L63" s="32" t="s">
        <v>296</v>
      </c>
      <c r="M63" s="21"/>
      <c r="N63" s="12" t="s">
        <v>297</v>
      </c>
    </row>
    <row r="64" spans="1:14" ht="36" customHeight="1">
      <c r="A64" s="21">
        <v>60</v>
      </c>
      <c r="B64" s="11" t="s">
        <v>298</v>
      </c>
      <c r="C64" s="11" t="s">
        <v>299</v>
      </c>
      <c r="D64" s="11" t="s">
        <v>300</v>
      </c>
      <c r="E64" s="22" t="s">
        <v>301</v>
      </c>
      <c r="F64" s="11" t="s">
        <v>302</v>
      </c>
      <c r="G64" s="12">
        <v>393.81</v>
      </c>
      <c r="H64" s="12">
        <v>356.05</v>
      </c>
      <c r="I64" s="24">
        <v>190.82</v>
      </c>
      <c r="J64" s="11" t="s">
        <v>30</v>
      </c>
      <c r="K64" s="11" t="s">
        <v>303</v>
      </c>
      <c r="L64" s="32" t="s">
        <v>304</v>
      </c>
      <c r="M64" s="21"/>
      <c r="N64" s="11"/>
    </row>
    <row r="65" spans="1:15" s="4" customFormat="1" ht="35.1" customHeight="1">
      <c r="A65" s="21">
        <v>61</v>
      </c>
      <c r="B65" s="11" t="s">
        <v>305</v>
      </c>
      <c r="C65" s="11" t="s">
        <v>306</v>
      </c>
      <c r="D65" s="11" t="s">
        <v>307</v>
      </c>
      <c r="E65" s="22" t="s">
        <v>308</v>
      </c>
      <c r="F65" s="11" t="s">
        <v>309</v>
      </c>
      <c r="G65" s="12">
        <v>56.68</v>
      </c>
      <c r="H65" s="12">
        <v>51.28</v>
      </c>
      <c r="I65" s="12">
        <v>36.18</v>
      </c>
      <c r="J65" s="11" t="s">
        <v>30</v>
      </c>
      <c r="K65" s="11" t="s">
        <v>310</v>
      </c>
      <c r="L65" s="32" t="s">
        <v>311</v>
      </c>
      <c r="M65" s="11"/>
      <c r="N65" s="11"/>
      <c r="O65" s="4" t="s">
        <v>312</v>
      </c>
    </row>
    <row r="66" spans="1:15" s="4" customFormat="1" ht="35.1" customHeight="1">
      <c r="A66" s="21">
        <v>62</v>
      </c>
      <c r="B66" s="11" t="s">
        <v>313</v>
      </c>
      <c r="C66" s="11" t="s">
        <v>314</v>
      </c>
      <c r="D66" s="11" t="s">
        <v>315</v>
      </c>
      <c r="E66" s="22" t="s">
        <v>316</v>
      </c>
      <c r="F66" s="11" t="s">
        <v>317</v>
      </c>
      <c r="G66" s="33">
        <v>39.26</v>
      </c>
      <c r="H66" s="33">
        <v>35.17</v>
      </c>
      <c r="I66" s="12">
        <v>24.82</v>
      </c>
      <c r="J66" s="33" t="s">
        <v>30</v>
      </c>
      <c r="K66" s="33" t="s">
        <v>318</v>
      </c>
      <c r="L66" s="32" t="s">
        <v>319</v>
      </c>
      <c r="M66" s="11"/>
      <c r="N66" s="11" t="s">
        <v>320</v>
      </c>
    </row>
    <row r="67" spans="1:15" s="4" customFormat="1" ht="35.1" customHeight="1">
      <c r="A67" s="21">
        <v>63</v>
      </c>
      <c r="B67" s="11" t="s">
        <v>313</v>
      </c>
      <c r="C67" s="21" t="s">
        <v>321</v>
      </c>
      <c r="D67" s="11" t="s">
        <v>322</v>
      </c>
      <c r="E67" s="22" t="s">
        <v>323</v>
      </c>
      <c r="F67" s="22" t="s">
        <v>324</v>
      </c>
      <c r="G67" s="33">
        <v>47.59</v>
      </c>
      <c r="H67" s="33">
        <v>42.45</v>
      </c>
      <c r="I67" s="12">
        <v>29.95</v>
      </c>
      <c r="J67" s="33" t="s">
        <v>30</v>
      </c>
      <c r="K67" s="33" t="s">
        <v>325</v>
      </c>
      <c r="L67" s="32" t="s">
        <v>319</v>
      </c>
      <c r="M67" s="11"/>
      <c r="N67" s="11" t="s">
        <v>326</v>
      </c>
    </row>
    <row r="68" spans="1:15" s="4" customFormat="1" ht="35.1" customHeight="1">
      <c r="A68" s="21">
        <v>64</v>
      </c>
      <c r="B68" s="11" t="s">
        <v>327</v>
      </c>
      <c r="C68" s="11" t="s">
        <v>328</v>
      </c>
      <c r="D68" s="11" t="s">
        <v>329</v>
      </c>
      <c r="E68" s="22" t="s">
        <v>330</v>
      </c>
      <c r="F68" s="22" t="s">
        <v>331</v>
      </c>
      <c r="G68" s="33">
        <v>44.14</v>
      </c>
      <c r="H68" s="33">
        <v>40.03</v>
      </c>
      <c r="I68" s="12">
        <v>28.24</v>
      </c>
      <c r="J68" s="11" t="s">
        <v>30</v>
      </c>
      <c r="K68" s="11" t="s">
        <v>332</v>
      </c>
      <c r="L68" s="32" t="s">
        <v>333</v>
      </c>
      <c r="M68" s="11"/>
      <c r="N68" s="11"/>
      <c r="O68" s="4" t="s">
        <v>334</v>
      </c>
    </row>
    <row r="69" spans="1:15" s="4" customFormat="1" ht="35.1" customHeight="1">
      <c r="A69" s="21">
        <v>65</v>
      </c>
      <c r="B69" s="11" t="s">
        <v>327</v>
      </c>
      <c r="C69" s="11" t="s">
        <v>335</v>
      </c>
      <c r="D69" s="44" t="s">
        <v>336</v>
      </c>
      <c r="E69" s="22" t="s">
        <v>337</v>
      </c>
      <c r="F69" s="22" t="s">
        <v>338</v>
      </c>
      <c r="G69" s="24">
        <v>143.13</v>
      </c>
      <c r="H69" s="24">
        <v>120.16</v>
      </c>
      <c r="I69" s="24">
        <v>61.7</v>
      </c>
      <c r="J69" s="11" t="s">
        <v>30</v>
      </c>
      <c r="K69" s="11" t="s">
        <v>339</v>
      </c>
      <c r="L69" s="32" t="s">
        <v>333</v>
      </c>
      <c r="M69" s="11"/>
      <c r="N69" s="11"/>
      <c r="O69" s="4" t="s">
        <v>334</v>
      </c>
    </row>
    <row r="70" spans="1:15" s="4" customFormat="1" ht="35.1" customHeight="1">
      <c r="A70" s="21">
        <v>66</v>
      </c>
      <c r="B70" s="11" t="s">
        <v>340</v>
      </c>
      <c r="C70" s="11" t="s">
        <v>341</v>
      </c>
      <c r="D70" s="11" t="s">
        <v>342</v>
      </c>
      <c r="E70" s="22" t="s">
        <v>343</v>
      </c>
      <c r="F70" s="11" t="s">
        <v>344</v>
      </c>
      <c r="G70" s="12">
        <v>163.47</v>
      </c>
      <c r="H70" s="12">
        <v>143.51</v>
      </c>
      <c r="I70" s="12">
        <v>101.27</v>
      </c>
      <c r="J70" s="45" t="s">
        <v>30</v>
      </c>
      <c r="K70" s="11" t="s">
        <v>345</v>
      </c>
      <c r="L70" s="32" t="s">
        <v>346</v>
      </c>
      <c r="M70" s="11"/>
      <c r="N70" s="11"/>
    </row>
    <row r="71" spans="1:15" s="4" customFormat="1" ht="35.1" customHeight="1">
      <c r="A71" s="21">
        <v>67</v>
      </c>
      <c r="B71" s="11" t="s">
        <v>340</v>
      </c>
      <c r="C71" s="11" t="s">
        <v>347</v>
      </c>
      <c r="D71" s="11" t="s">
        <v>348</v>
      </c>
      <c r="E71" s="22" t="s">
        <v>349</v>
      </c>
      <c r="F71" s="11" t="s">
        <v>350</v>
      </c>
      <c r="G71" s="12">
        <v>191.06</v>
      </c>
      <c r="H71" s="12">
        <v>165.32</v>
      </c>
      <c r="I71" s="12">
        <v>116.68</v>
      </c>
      <c r="J71" s="45" t="s">
        <v>30</v>
      </c>
      <c r="K71" s="11" t="s">
        <v>351</v>
      </c>
      <c r="L71" s="32" t="s">
        <v>346</v>
      </c>
      <c r="M71" s="11"/>
      <c r="N71" s="11"/>
    </row>
    <row r="72" spans="1:15" s="4" customFormat="1" ht="35.1" customHeight="1">
      <c r="A72" s="21">
        <v>68</v>
      </c>
      <c r="B72" s="11" t="s">
        <v>352</v>
      </c>
      <c r="C72" s="11" t="s">
        <v>353</v>
      </c>
      <c r="D72" s="46" t="s">
        <v>354</v>
      </c>
      <c r="E72" s="22" t="s">
        <v>355</v>
      </c>
      <c r="F72" s="11" t="s">
        <v>356</v>
      </c>
      <c r="G72" s="47">
        <v>100.69</v>
      </c>
      <c r="H72" s="47">
        <v>86.1</v>
      </c>
      <c r="I72" s="47">
        <v>56.06</v>
      </c>
      <c r="J72" s="45" t="s">
        <v>30</v>
      </c>
      <c r="K72" s="11" t="s">
        <v>357</v>
      </c>
      <c r="L72" s="32" t="s">
        <v>358</v>
      </c>
      <c r="M72" s="11"/>
      <c r="N72" s="11" t="s">
        <v>359</v>
      </c>
    </row>
    <row r="73" spans="1:15" s="4" customFormat="1" ht="35.1" customHeight="1">
      <c r="A73" s="21">
        <v>69</v>
      </c>
      <c r="B73" s="48" t="s">
        <v>352</v>
      </c>
      <c r="C73" s="48" t="s">
        <v>360</v>
      </c>
      <c r="D73" s="49" t="s">
        <v>361</v>
      </c>
      <c r="E73" s="50" t="s">
        <v>362</v>
      </c>
      <c r="F73" s="48" t="s">
        <v>363</v>
      </c>
      <c r="G73" s="51">
        <v>41.32</v>
      </c>
      <c r="H73" s="51">
        <v>35.67</v>
      </c>
      <c r="I73" s="51">
        <v>25.18</v>
      </c>
      <c r="J73" s="52" t="s">
        <v>144</v>
      </c>
      <c r="K73" s="48" t="s">
        <v>364</v>
      </c>
      <c r="L73" s="32" t="s">
        <v>358</v>
      </c>
      <c r="M73" s="11"/>
      <c r="N73" s="11" t="s">
        <v>359</v>
      </c>
    </row>
    <row r="74" spans="1:15" s="4" customFormat="1" ht="35.1" customHeight="1">
      <c r="A74" s="21">
        <v>70</v>
      </c>
      <c r="B74" s="11" t="s">
        <v>365</v>
      </c>
      <c r="C74" s="11" t="s">
        <v>366</v>
      </c>
      <c r="D74" s="11" t="s">
        <v>367</v>
      </c>
      <c r="E74" s="22" t="s">
        <v>368</v>
      </c>
      <c r="F74" s="11" t="s">
        <v>369</v>
      </c>
      <c r="G74" s="12">
        <v>223.24</v>
      </c>
      <c r="H74" s="12">
        <v>197.48</v>
      </c>
      <c r="I74" s="12">
        <v>139.36000000000001</v>
      </c>
      <c r="J74" s="11" t="s">
        <v>30</v>
      </c>
      <c r="K74" s="11" t="s">
        <v>370</v>
      </c>
      <c r="L74" s="32" t="s">
        <v>371</v>
      </c>
      <c r="M74" s="11"/>
      <c r="N74" s="11" t="s">
        <v>372</v>
      </c>
    </row>
    <row r="75" spans="1:15" s="4" customFormat="1" ht="35.1" customHeight="1">
      <c r="A75" s="21">
        <v>71</v>
      </c>
      <c r="B75" s="11" t="s">
        <v>373</v>
      </c>
      <c r="C75" s="11" t="s">
        <v>374</v>
      </c>
      <c r="D75" s="11" t="s">
        <v>375</v>
      </c>
      <c r="E75" s="22" t="s">
        <v>376</v>
      </c>
      <c r="F75" s="11" t="s">
        <v>377</v>
      </c>
      <c r="G75" s="12">
        <v>50.91</v>
      </c>
      <c r="H75" s="12">
        <v>45.13</v>
      </c>
      <c r="I75" s="12">
        <v>31.85</v>
      </c>
      <c r="J75" s="11" t="s">
        <v>30</v>
      </c>
      <c r="K75" s="11" t="s">
        <v>378</v>
      </c>
      <c r="L75" s="32" t="s">
        <v>371</v>
      </c>
      <c r="M75" s="11"/>
      <c r="N75" s="11" t="s">
        <v>372</v>
      </c>
    </row>
    <row r="76" spans="1:15" s="4" customFormat="1" ht="35.1" customHeight="1">
      <c r="A76" s="21">
        <v>72</v>
      </c>
      <c r="B76" s="11" t="s">
        <v>373</v>
      </c>
      <c r="C76" s="11" t="s">
        <v>341</v>
      </c>
      <c r="D76" s="11" t="s">
        <v>379</v>
      </c>
      <c r="E76" s="22" t="s">
        <v>380</v>
      </c>
      <c r="F76" s="11" t="s">
        <v>381</v>
      </c>
      <c r="G76" s="12">
        <v>93.8</v>
      </c>
      <c r="H76" s="12">
        <v>84.3</v>
      </c>
      <c r="I76" s="12">
        <v>59.48</v>
      </c>
      <c r="J76" s="11" t="s">
        <v>30</v>
      </c>
      <c r="K76" s="11" t="s">
        <v>382</v>
      </c>
      <c r="L76" s="32" t="s">
        <v>371</v>
      </c>
      <c r="M76" s="11"/>
      <c r="N76" s="11" t="s">
        <v>372</v>
      </c>
    </row>
    <row r="77" spans="1:15" s="4" customFormat="1" ht="35.1" customHeight="1">
      <c r="A77" s="21">
        <v>73</v>
      </c>
      <c r="B77" s="11" t="s">
        <v>373</v>
      </c>
      <c r="C77" s="11" t="s">
        <v>383</v>
      </c>
      <c r="D77" s="11" t="s">
        <v>384</v>
      </c>
      <c r="E77" s="22" t="s">
        <v>385</v>
      </c>
      <c r="F77" s="11" t="s">
        <v>386</v>
      </c>
      <c r="G77" s="12">
        <v>79.38</v>
      </c>
      <c r="H77" s="12">
        <v>72.23</v>
      </c>
      <c r="I77" s="12">
        <v>50.96</v>
      </c>
      <c r="J77" s="11" t="s">
        <v>30</v>
      </c>
      <c r="K77" s="11" t="s">
        <v>387</v>
      </c>
      <c r="L77" s="32" t="s">
        <v>371</v>
      </c>
      <c r="M77" s="11"/>
      <c r="N77" s="11" t="s">
        <v>372</v>
      </c>
    </row>
    <row r="78" spans="1:15" s="4" customFormat="1" ht="35.1" customHeight="1">
      <c r="A78" s="21">
        <v>74</v>
      </c>
      <c r="B78" s="11" t="s">
        <v>373</v>
      </c>
      <c r="C78" s="11" t="s">
        <v>388</v>
      </c>
      <c r="D78" s="11" t="s">
        <v>389</v>
      </c>
      <c r="E78" s="22" t="s">
        <v>390</v>
      </c>
      <c r="F78" s="11" t="s">
        <v>391</v>
      </c>
      <c r="G78" s="12">
        <v>61.88</v>
      </c>
      <c r="H78" s="12">
        <v>55.87</v>
      </c>
      <c r="I78" s="12">
        <v>39.42</v>
      </c>
      <c r="J78" s="11" t="s">
        <v>30</v>
      </c>
      <c r="K78" s="11" t="s">
        <v>387</v>
      </c>
      <c r="L78" s="32" t="s">
        <v>371</v>
      </c>
      <c r="M78" s="11"/>
      <c r="N78" s="11" t="s">
        <v>372</v>
      </c>
    </row>
    <row r="79" spans="1:15" s="4" customFormat="1" ht="35.1" customHeight="1">
      <c r="A79" s="21">
        <v>75</v>
      </c>
      <c r="B79" s="11" t="s">
        <v>373</v>
      </c>
      <c r="C79" s="11" t="s">
        <v>392</v>
      </c>
      <c r="D79" s="11" t="s">
        <v>393</v>
      </c>
      <c r="E79" s="22" t="s">
        <v>394</v>
      </c>
      <c r="F79" s="11" t="s">
        <v>395</v>
      </c>
      <c r="G79" s="12">
        <v>51.98</v>
      </c>
      <c r="H79" s="12">
        <v>46.91</v>
      </c>
      <c r="I79" s="12">
        <v>33.1</v>
      </c>
      <c r="J79" s="11" t="s">
        <v>30</v>
      </c>
      <c r="K79" s="11" t="s">
        <v>396</v>
      </c>
      <c r="L79" s="32" t="s">
        <v>371</v>
      </c>
      <c r="M79" s="11"/>
      <c r="N79" s="11" t="s">
        <v>372</v>
      </c>
    </row>
    <row r="80" spans="1:15" s="4" customFormat="1" ht="35.1" customHeight="1">
      <c r="A80" s="21">
        <v>76</v>
      </c>
      <c r="B80" s="11" t="s">
        <v>373</v>
      </c>
      <c r="C80" s="11" t="s">
        <v>397</v>
      </c>
      <c r="D80" s="11" t="s">
        <v>398</v>
      </c>
      <c r="E80" s="22" t="s">
        <v>399</v>
      </c>
      <c r="F80" s="11" t="s">
        <v>400</v>
      </c>
      <c r="G80" s="12">
        <v>49.11</v>
      </c>
      <c r="H80" s="12">
        <v>43.99</v>
      </c>
      <c r="I80" s="12">
        <v>31.04</v>
      </c>
      <c r="J80" s="11" t="s">
        <v>30</v>
      </c>
      <c r="K80" s="11" t="s">
        <v>396</v>
      </c>
      <c r="L80" s="32" t="s">
        <v>371</v>
      </c>
      <c r="M80" s="11"/>
      <c r="N80" s="11" t="s">
        <v>372</v>
      </c>
    </row>
    <row r="81" spans="1:14" s="4" customFormat="1" ht="35.1" customHeight="1">
      <c r="A81" s="21">
        <v>77</v>
      </c>
      <c r="B81" s="11" t="s">
        <v>373</v>
      </c>
      <c r="C81" s="11" t="s">
        <v>397</v>
      </c>
      <c r="D81" s="11" t="s">
        <v>401</v>
      </c>
      <c r="E81" s="22" t="s">
        <v>402</v>
      </c>
      <c r="F81" s="11" t="s">
        <v>400</v>
      </c>
      <c r="G81" s="12">
        <v>108.36</v>
      </c>
      <c r="H81" s="12">
        <v>95.63</v>
      </c>
      <c r="I81" s="12">
        <v>67.489999999999995</v>
      </c>
      <c r="J81" s="11" t="s">
        <v>30</v>
      </c>
      <c r="K81" s="11" t="s">
        <v>396</v>
      </c>
      <c r="L81" s="32" t="s">
        <v>371</v>
      </c>
      <c r="M81" s="11"/>
      <c r="N81" s="11" t="s">
        <v>372</v>
      </c>
    </row>
    <row r="82" spans="1:14" s="4" customFormat="1" ht="35.1" customHeight="1">
      <c r="A82" s="21">
        <v>78</v>
      </c>
      <c r="B82" s="11" t="s">
        <v>373</v>
      </c>
      <c r="C82" s="11" t="s">
        <v>397</v>
      </c>
      <c r="D82" s="11" t="s">
        <v>403</v>
      </c>
      <c r="E82" s="22" t="s">
        <v>404</v>
      </c>
      <c r="F82" s="11" t="s">
        <v>405</v>
      </c>
      <c r="G82" s="12">
        <v>105.36</v>
      </c>
      <c r="H82" s="12">
        <v>94.31</v>
      </c>
      <c r="I82" s="12">
        <v>66.540000000000006</v>
      </c>
      <c r="J82" s="11" t="s">
        <v>30</v>
      </c>
      <c r="K82" s="11" t="s">
        <v>396</v>
      </c>
      <c r="L82" s="32" t="s">
        <v>371</v>
      </c>
      <c r="M82" s="11"/>
      <c r="N82" s="11" t="s">
        <v>372</v>
      </c>
    </row>
    <row r="83" spans="1:14" s="4" customFormat="1" ht="35.1" customHeight="1">
      <c r="A83" s="21">
        <v>79</v>
      </c>
      <c r="B83" s="11" t="s">
        <v>373</v>
      </c>
      <c r="C83" s="11" t="s">
        <v>397</v>
      </c>
      <c r="D83" s="11" t="s">
        <v>406</v>
      </c>
      <c r="E83" s="22" t="s">
        <v>407</v>
      </c>
      <c r="F83" s="11" t="s">
        <v>408</v>
      </c>
      <c r="G83" s="12">
        <v>68.010000000000005</v>
      </c>
      <c r="H83" s="12">
        <v>62.09</v>
      </c>
      <c r="I83" s="12">
        <v>43.8</v>
      </c>
      <c r="J83" s="11" t="s">
        <v>30</v>
      </c>
      <c r="K83" s="11" t="s">
        <v>396</v>
      </c>
      <c r="L83" s="32" t="s">
        <v>371</v>
      </c>
      <c r="M83" s="11"/>
      <c r="N83" s="11" t="s">
        <v>372</v>
      </c>
    </row>
    <row r="84" spans="1:14" s="4" customFormat="1" ht="35.1" customHeight="1">
      <c r="A84" s="21">
        <v>80</v>
      </c>
      <c r="B84" s="11" t="s">
        <v>373</v>
      </c>
      <c r="C84" s="11" t="s">
        <v>397</v>
      </c>
      <c r="D84" s="11" t="s">
        <v>409</v>
      </c>
      <c r="E84" s="22" t="s">
        <v>404</v>
      </c>
      <c r="F84" s="11" t="s">
        <v>410</v>
      </c>
      <c r="G84" s="12">
        <v>66.77</v>
      </c>
      <c r="H84" s="12">
        <v>60.74</v>
      </c>
      <c r="I84" s="12">
        <v>42.85</v>
      </c>
      <c r="J84" s="11" t="s">
        <v>30</v>
      </c>
      <c r="K84" s="11" t="s">
        <v>396</v>
      </c>
      <c r="L84" s="32" t="s">
        <v>371</v>
      </c>
      <c r="M84" s="11"/>
      <c r="N84" s="11" t="s">
        <v>372</v>
      </c>
    </row>
    <row r="85" spans="1:14" s="4" customFormat="1" ht="35.1" customHeight="1">
      <c r="A85" s="21">
        <v>81</v>
      </c>
      <c r="B85" s="11" t="s">
        <v>411</v>
      </c>
      <c r="C85" s="11" t="s">
        <v>412</v>
      </c>
      <c r="D85" s="11" t="s">
        <v>413</v>
      </c>
      <c r="E85" s="22" t="s">
        <v>414</v>
      </c>
      <c r="F85" s="11" t="s">
        <v>415</v>
      </c>
      <c r="G85" s="12">
        <v>39.200000000000003</v>
      </c>
      <c r="H85" s="12">
        <v>35.08</v>
      </c>
      <c r="I85" s="12">
        <v>24.75</v>
      </c>
      <c r="J85" s="11" t="s">
        <v>30</v>
      </c>
      <c r="K85" s="11" t="s">
        <v>416</v>
      </c>
      <c r="L85" s="32" t="s">
        <v>417</v>
      </c>
      <c r="M85" s="11"/>
      <c r="N85" s="11" t="s">
        <v>418</v>
      </c>
    </row>
    <row r="86" spans="1:14" s="4" customFormat="1" ht="35.1" customHeight="1">
      <c r="A86" s="21">
        <v>82</v>
      </c>
      <c r="B86" s="11" t="s">
        <v>411</v>
      </c>
      <c r="C86" s="11" t="s">
        <v>341</v>
      </c>
      <c r="D86" s="11" t="s">
        <v>419</v>
      </c>
      <c r="E86" s="22" t="s">
        <v>420</v>
      </c>
      <c r="F86" s="11" t="s">
        <v>421</v>
      </c>
      <c r="G86" s="12">
        <v>160.53</v>
      </c>
      <c r="H86" s="12">
        <v>123.94</v>
      </c>
      <c r="I86" s="12">
        <v>87.56</v>
      </c>
      <c r="J86" s="11" t="s">
        <v>30</v>
      </c>
      <c r="K86" s="11" t="s">
        <v>416</v>
      </c>
      <c r="L86" s="32" t="s">
        <v>417</v>
      </c>
      <c r="M86" s="11"/>
      <c r="N86" s="11" t="s">
        <v>418</v>
      </c>
    </row>
    <row r="87" spans="1:14" s="4" customFormat="1" ht="35.1" customHeight="1">
      <c r="A87" s="21">
        <v>83</v>
      </c>
      <c r="B87" s="11" t="s">
        <v>411</v>
      </c>
      <c r="C87" s="11" t="s">
        <v>422</v>
      </c>
      <c r="D87" s="11" t="s">
        <v>423</v>
      </c>
      <c r="E87" s="22" t="s">
        <v>424</v>
      </c>
      <c r="F87" s="11" t="s">
        <v>415</v>
      </c>
      <c r="G87" s="12">
        <v>65.12</v>
      </c>
      <c r="H87" s="12">
        <v>53.87</v>
      </c>
      <c r="I87" s="12">
        <v>38.03</v>
      </c>
      <c r="J87" s="11" t="s">
        <v>30</v>
      </c>
      <c r="K87" s="11" t="s">
        <v>416</v>
      </c>
      <c r="L87" s="32" t="s">
        <v>417</v>
      </c>
      <c r="M87" s="11"/>
      <c r="N87" s="11" t="s">
        <v>418</v>
      </c>
    </row>
    <row r="88" spans="1:14" s="4" customFormat="1" ht="35.1" customHeight="1">
      <c r="A88" s="21">
        <v>84</v>
      </c>
      <c r="B88" s="11" t="s">
        <v>411</v>
      </c>
      <c r="C88" s="26" t="s">
        <v>425</v>
      </c>
      <c r="D88" s="26" t="s">
        <v>426</v>
      </c>
      <c r="E88" s="27" t="s">
        <v>427</v>
      </c>
      <c r="F88" s="11" t="s">
        <v>428</v>
      </c>
      <c r="G88" s="12">
        <v>73.77</v>
      </c>
      <c r="H88" s="12">
        <v>64.86</v>
      </c>
      <c r="I88" s="12">
        <v>45.77</v>
      </c>
      <c r="J88" s="11" t="s">
        <v>30</v>
      </c>
      <c r="K88" s="11" t="s">
        <v>429</v>
      </c>
      <c r="L88" s="32" t="s">
        <v>417</v>
      </c>
      <c r="M88" s="11"/>
      <c r="N88" s="11" t="s">
        <v>418</v>
      </c>
    </row>
    <row r="89" spans="1:14" s="4" customFormat="1" ht="35.1" customHeight="1">
      <c r="A89" s="21">
        <v>85</v>
      </c>
      <c r="B89" s="11" t="s">
        <v>411</v>
      </c>
      <c r="C89" s="26" t="s">
        <v>425</v>
      </c>
      <c r="D89" s="26" t="s">
        <v>430</v>
      </c>
      <c r="E89" s="27" t="s">
        <v>431</v>
      </c>
      <c r="F89" s="11" t="s">
        <v>432</v>
      </c>
      <c r="G89" s="12">
        <v>117.61</v>
      </c>
      <c r="H89" s="12">
        <v>96.53</v>
      </c>
      <c r="I89" s="12">
        <v>68.16</v>
      </c>
      <c r="J89" s="11" t="s">
        <v>30</v>
      </c>
      <c r="K89" s="11" t="s">
        <v>429</v>
      </c>
      <c r="L89" s="32" t="s">
        <v>417</v>
      </c>
      <c r="M89" s="11"/>
      <c r="N89" s="11" t="s">
        <v>418</v>
      </c>
    </row>
    <row r="90" spans="1:14" s="4" customFormat="1" ht="35.1" customHeight="1">
      <c r="A90" s="21">
        <v>86</v>
      </c>
      <c r="B90" s="11" t="s">
        <v>411</v>
      </c>
      <c r="C90" s="11" t="s">
        <v>433</v>
      </c>
      <c r="D90" s="11" t="s">
        <v>434</v>
      </c>
      <c r="E90" s="27" t="s">
        <v>431</v>
      </c>
      <c r="F90" s="11" t="s">
        <v>432</v>
      </c>
      <c r="G90" s="12">
        <v>44.38</v>
      </c>
      <c r="H90" s="12">
        <v>38.369999999999997</v>
      </c>
      <c r="I90" s="12">
        <v>27.08</v>
      </c>
      <c r="J90" s="11" t="s">
        <v>30</v>
      </c>
      <c r="K90" s="11" t="s">
        <v>429</v>
      </c>
      <c r="L90" s="32" t="s">
        <v>417</v>
      </c>
      <c r="M90" s="11"/>
      <c r="N90" s="11" t="s">
        <v>418</v>
      </c>
    </row>
    <row r="91" spans="1:14" s="4" customFormat="1" ht="35.1" customHeight="1">
      <c r="A91" s="21">
        <v>87</v>
      </c>
      <c r="B91" s="11" t="s">
        <v>411</v>
      </c>
      <c r="C91" s="11" t="s">
        <v>433</v>
      </c>
      <c r="D91" s="11" t="s">
        <v>435</v>
      </c>
      <c r="E91" s="22" t="s">
        <v>436</v>
      </c>
      <c r="F91" s="11" t="s">
        <v>437</v>
      </c>
      <c r="G91" s="12">
        <v>49.39</v>
      </c>
      <c r="H91" s="12">
        <v>41.32</v>
      </c>
      <c r="I91" s="12">
        <v>29.17</v>
      </c>
      <c r="J91" s="11" t="s">
        <v>30</v>
      </c>
      <c r="K91" s="11" t="s">
        <v>429</v>
      </c>
      <c r="L91" s="32" t="s">
        <v>417</v>
      </c>
      <c r="M91" s="11"/>
      <c r="N91" s="11" t="s">
        <v>418</v>
      </c>
    </row>
    <row r="92" spans="1:14" s="4" customFormat="1" ht="35.1" customHeight="1">
      <c r="A92" s="21">
        <v>88</v>
      </c>
      <c r="B92" s="11" t="s">
        <v>411</v>
      </c>
      <c r="C92" s="11" t="s">
        <v>397</v>
      </c>
      <c r="D92" s="11" t="s">
        <v>438</v>
      </c>
      <c r="E92" s="27" t="s">
        <v>439</v>
      </c>
      <c r="F92" s="11" t="s">
        <v>440</v>
      </c>
      <c r="G92" s="12">
        <v>71.13</v>
      </c>
      <c r="H92" s="12">
        <v>61.19</v>
      </c>
      <c r="I92" s="12">
        <v>43.19</v>
      </c>
      <c r="J92" s="11" t="s">
        <v>30</v>
      </c>
      <c r="K92" s="11" t="s">
        <v>429</v>
      </c>
      <c r="L92" s="32" t="s">
        <v>417</v>
      </c>
      <c r="M92" s="11"/>
      <c r="N92" s="11" t="s">
        <v>418</v>
      </c>
    </row>
    <row r="93" spans="1:14" s="4" customFormat="1" ht="35.1" customHeight="1">
      <c r="A93" s="21">
        <v>89</v>
      </c>
      <c r="B93" s="11" t="s">
        <v>411</v>
      </c>
      <c r="C93" s="11" t="s">
        <v>441</v>
      </c>
      <c r="D93" s="11" t="s">
        <v>442</v>
      </c>
      <c r="E93" s="22" t="s">
        <v>443</v>
      </c>
      <c r="F93" s="11" t="s">
        <v>444</v>
      </c>
      <c r="G93" s="12">
        <v>59.58</v>
      </c>
      <c r="H93" s="12">
        <v>49.31</v>
      </c>
      <c r="I93" s="12">
        <v>34.81</v>
      </c>
      <c r="J93" s="11" t="s">
        <v>30</v>
      </c>
      <c r="K93" s="11" t="s">
        <v>445</v>
      </c>
      <c r="L93" s="32" t="s">
        <v>417</v>
      </c>
      <c r="M93" s="11"/>
      <c r="N93" s="11" t="s">
        <v>418</v>
      </c>
    </row>
    <row r="94" spans="1:14" s="4" customFormat="1" ht="35.1" customHeight="1">
      <c r="A94" s="21">
        <v>90</v>
      </c>
      <c r="B94" s="11" t="s">
        <v>411</v>
      </c>
      <c r="C94" s="11" t="s">
        <v>446</v>
      </c>
      <c r="D94" s="11" t="s">
        <v>447</v>
      </c>
      <c r="E94" s="22" t="s">
        <v>424</v>
      </c>
      <c r="F94" s="11" t="s">
        <v>415</v>
      </c>
      <c r="G94" s="12">
        <v>55.26</v>
      </c>
      <c r="H94" s="12">
        <v>47.3</v>
      </c>
      <c r="I94" s="12">
        <v>33.39</v>
      </c>
      <c r="J94" s="11" t="s">
        <v>30</v>
      </c>
      <c r="K94" s="11" t="s">
        <v>448</v>
      </c>
      <c r="L94" s="32" t="s">
        <v>417</v>
      </c>
      <c r="M94" s="11"/>
      <c r="N94" s="11" t="s">
        <v>418</v>
      </c>
    </row>
    <row r="95" spans="1:14" s="4" customFormat="1" ht="35.1" customHeight="1">
      <c r="A95" s="21">
        <v>91</v>
      </c>
      <c r="B95" s="11" t="s">
        <v>411</v>
      </c>
      <c r="C95" s="11" t="s">
        <v>449</v>
      </c>
      <c r="D95" s="11" t="s">
        <v>450</v>
      </c>
      <c r="E95" s="22" t="s">
        <v>451</v>
      </c>
      <c r="F95" s="11" t="s">
        <v>452</v>
      </c>
      <c r="G95" s="12">
        <v>39.89</v>
      </c>
      <c r="H95" s="12">
        <v>35.799999999999997</v>
      </c>
      <c r="I95" s="12">
        <v>25.26</v>
      </c>
      <c r="J95" s="11" t="s">
        <v>144</v>
      </c>
      <c r="K95" s="11" t="s">
        <v>453</v>
      </c>
      <c r="L95" s="32" t="s">
        <v>417</v>
      </c>
      <c r="M95" s="11"/>
      <c r="N95" s="11" t="s">
        <v>418</v>
      </c>
    </row>
    <row r="96" spans="1:14" s="4" customFormat="1" ht="35.1" customHeight="1">
      <c r="A96" s="21">
        <v>92</v>
      </c>
      <c r="B96" s="11" t="s">
        <v>454</v>
      </c>
      <c r="C96" s="11" t="s">
        <v>455</v>
      </c>
      <c r="D96" s="11" t="s">
        <v>456</v>
      </c>
      <c r="E96" s="53" t="s">
        <v>457</v>
      </c>
      <c r="F96" s="45" t="s">
        <v>458</v>
      </c>
      <c r="G96" s="12">
        <v>41.63</v>
      </c>
      <c r="H96" s="12">
        <v>37.93</v>
      </c>
      <c r="I96" s="12">
        <v>26.76</v>
      </c>
      <c r="J96" s="11" t="s">
        <v>21</v>
      </c>
      <c r="K96" s="11" t="s">
        <v>459</v>
      </c>
      <c r="L96" s="32" t="s">
        <v>460</v>
      </c>
      <c r="M96" s="11"/>
      <c r="N96" s="11" t="s">
        <v>461</v>
      </c>
    </row>
    <row r="97" spans="1:14" s="4" customFormat="1" ht="35.1" customHeight="1">
      <c r="A97" s="21">
        <v>93</v>
      </c>
      <c r="B97" s="11" t="s">
        <v>454</v>
      </c>
      <c r="C97" s="11" t="s">
        <v>462</v>
      </c>
      <c r="D97" s="11" t="s">
        <v>463</v>
      </c>
      <c r="E97" s="53" t="s">
        <v>457</v>
      </c>
      <c r="F97" s="45" t="s">
        <v>458</v>
      </c>
      <c r="G97" s="12">
        <v>39.729999999999997</v>
      </c>
      <c r="H97" s="12">
        <v>35.93</v>
      </c>
      <c r="I97" s="12">
        <v>25.35</v>
      </c>
      <c r="J97" s="11" t="s">
        <v>30</v>
      </c>
      <c r="K97" s="11" t="s">
        <v>459</v>
      </c>
      <c r="L97" s="32" t="s">
        <v>460</v>
      </c>
      <c r="M97" s="11"/>
      <c r="N97" s="11" t="s">
        <v>461</v>
      </c>
    </row>
    <row r="98" spans="1:14" s="4" customFormat="1" ht="35.1" customHeight="1">
      <c r="A98" s="21">
        <v>94</v>
      </c>
      <c r="B98" s="11" t="s">
        <v>464</v>
      </c>
      <c r="C98" s="11" t="s">
        <v>465</v>
      </c>
      <c r="D98" s="11" t="s">
        <v>466</v>
      </c>
      <c r="E98" s="53" t="s">
        <v>467</v>
      </c>
      <c r="F98" s="45" t="s">
        <v>468</v>
      </c>
      <c r="G98" s="12">
        <v>38.130000000000003</v>
      </c>
      <c r="H98" s="12">
        <v>36.340000000000003</v>
      </c>
      <c r="I98" s="12">
        <v>25.63</v>
      </c>
      <c r="J98" s="11" t="s">
        <v>30</v>
      </c>
      <c r="K98" s="11" t="s">
        <v>469</v>
      </c>
      <c r="L98" s="32" t="s">
        <v>470</v>
      </c>
      <c r="M98" s="11"/>
      <c r="N98" s="11" t="s">
        <v>471</v>
      </c>
    </row>
    <row r="99" spans="1:14" s="4" customFormat="1" ht="35.1" customHeight="1">
      <c r="A99" s="21">
        <v>95</v>
      </c>
      <c r="B99" s="11" t="s">
        <v>464</v>
      </c>
      <c r="C99" s="11" t="s">
        <v>472</v>
      </c>
      <c r="D99" s="11" t="s">
        <v>473</v>
      </c>
      <c r="E99" s="53" t="s">
        <v>474</v>
      </c>
      <c r="F99" s="45" t="s">
        <v>475</v>
      </c>
      <c r="G99" s="12">
        <v>63.43</v>
      </c>
      <c r="H99" s="12">
        <v>57.4</v>
      </c>
      <c r="I99" s="12">
        <v>40.5</v>
      </c>
      <c r="J99" s="11" t="s">
        <v>30</v>
      </c>
      <c r="K99" s="11" t="s">
        <v>476</v>
      </c>
      <c r="L99" s="32" t="s">
        <v>470</v>
      </c>
      <c r="M99" s="11"/>
      <c r="N99" s="11" t="s">
        <v>471</v>
      </c>
    </row>
    <row r="100" spans="1:14" s="4" customFormat="1" ht="38.25" customHeight="1">
      <c r="A100" s="21">
        <v>96</v>
      </c>
      <c r="B100" s="11" t="s">
        <v>477</v>
      </c>
      <c r="C100" s="11" t="s">
        <v>79</v>
      </c>
      <c r="D100" s="11" t="s">
        <v>478</v>
      </c>
      <c r="E100" s="22" t="s">
        <v>479</v>
      </c>
      <c r="F100" s="11" t="s">
        <v>480</v>
      </c>
      <c r="G100" s="12">
        <v>295.27</v>
      </c>
      <c r="H100" s="12">
        <v>251.72</v>
      </c>
      <c r="I100" s="12">
        <v>187.87</v>
      </c>
      <c r="J100" s="11" t="s">
        <v>30</v>
      </c>
      <c r="K100" s="11" t="s">
        <v>481</v>
      </c>
      <c r="L100" s="32" t="s">
        <v>482</v>
      </c>
      <c r="M100" s="11"/>
      <c r="N100" s="11" t="s">
        <v>483</v>
      </c>
    </row>
    <row r="101" spans="1:14" ht="49.5" customHeight="1">
      <c r="A101" s="21">
        <v>97</v>
      </c>
      <c r="B101" s="11" t="s">
        <v>477</v>
      </c>
      <c r="C101" s="11" t="s">
        <v>484</v>
      </c>
      <c r="D101" s="11" t="s">
        <v>485</v>
      </c>
      <c r="E101" s="22" t="s">
        <v>486</v>
      </c>
      <c r="F101" s="11" t="s">
        <v>487</v>
      </c>
      <c r="G101" s="12">
        <v>502.09</v>
      </c>
      <c r="H101" s="12">
        <v>411.03</v>
      </c>
      <c r="I101" s="24">
        <v>411</v>
      </c>
      <c r="J101" s="11" t="s">
        <v>30</v>
      </c>
      <c r="K101" s="11" t="s">
        <v>488</v>
      </c>
      <c r="L101" s="23" t="s">
        <v>489</v>
      </c>
      <c r="M101" s="54" t="s">
        <v>490</v>
      </c>
      <c r="N101" s="11" t="s">
        <v>491</v>
      </c>
    </row>
    <row r="102" spans="1:14" s="4" customFormat="1" ht="35.1" customHeight="1">
      <c r="A102" s="21">
        <v>98</v>
      </c>
      <c r="B102" s="11" t="s">
        <v>492</v>
      </c>
      <c r="C102" s="11" t="s">
        <v>493</v>
      </c>
      <c r="D102" s="46" t="s">
        <v>494</v>
      </c>
      <c r="E102" s="22" t="s">
        <v>495</v>
      </c>
      <c r="F102" s="55" t="s">
        <v>496</v>
      </c>
      <c r="G102" s="12">
        <v>185.88</v>
      </c>
      <c r="H102" s="12">
        <v>157.05000000000001</v>
      </c>
      <c r="I102" s="12">
        <v>70.739999999999995</v>
      </c>
      <c r="J102" s="11" t="s">
        <v>30</v>
      </c>
      <c r="K102" s="11" t="s">
        <v>497</v>
      </c>
      <c r="L102" s="32" t="s">
        <v>498</v>
      </c>
      <c r="M102" s="11"/>
      <c r="N102" s="11" t="s">
        <v>499</v>
      </c>
    </row>
    <row r="103" spans="1:14" s="4" customFormat="1" ht="35.1" customHeight="1">
      <c r="A103" s="21">
        <v>99</v>
      </c>
      <c r="B103" s="11" t="s">
        <v>492</v>
      </c>
      <c r="C103" s="11" t="s">
        <v>500</v>
      </c>
      <c r="D103" s="11" t="s">
        <v>501</v>
      </c>
      <c r="E103" s="22" t="s">
        <v>502</v>
      </c>
      <c r="F103" s="11" t="s">
        <v>503</v>
      </c>
      <c r="G103" s="12">
        <v>54.19</v>
      </c>
      <c r="H103" s="12">
        <v>51.1</v>
      </c>
      <c r="I103" s="12">
        <v>36.04</v>
      </c>
      <c r="J103" s="11" t="s">
        <v>30</v>
      </c>
      <c r="K103" s="11" t="s">
        <v>504</v>
      </c>
      <c r="L103" s="32" t="s">
        <v>498</v>
      </c>
      <c r="M103" s="45"/>
      <c r="N103" s="11" t="s">
        <v>499</v>
      </c>
    </row>
    <row r="104" spans="1:14" s="61" customFormat="1" ht="44.25" customHeight="1">
      <c r="A104" s="21">
        <v>100</v>
      </c>
      <c r="B104" s="56" t="s">
        <v>505</v>
      </c>
      <c r="C104" s="56" t="s">
        <v>190</v>
      </c>
      <c r="D104" s="56" t="s">
        <v>506</v>
      </c>
      <c r="E104" s="56" t="s">
        <v>232</v>
      </c>
      <c r="F104" s="56" t="s">
        <v>507</v>
      </c>
      <c r="G104" s="57">
        <v>80.209999999999994</v>
      </c>
      <c r="H104" s="57">
        <v>72.36</v>
      </c>
      <c r="I104" s="58">
        <f>H104*0.7</f>
        <v>50.65</v>
      </c>
      <c r="J104" s="56" t="s">
        <v>30</v>
      </c>
      <c r="K104" s="56" t="s">
        <v>194</v>
      </c>
      <c r="L104" s="59" t="s">
        <v>508</v>
      </c>
      <c r="M104" s="60"/>
      <c r="N104" s="60" t="s">
        <v>509</v>
      </c>
    </row>
    <row r="105" spans="1:14" s="61" customFormat="1" ht="33" customHeight="1">
      <c r="A105" s="21">
        <v>101</v>
      </c>
      <c r="B105" s="56" t="s">
        <v>505</v>
      </c>
      <c r="C105" s="56" t="s">
        <v>510</v>
      </c>
      <c r="D105" s="56" t="s">
        <v>511</v>
      </c>
      <c r="E105" s="56" t="s">
        <v>232</v>
      </c>
      <c r="F105" s="56" t="s">
        <v>512</v>
      </c>
      <c r="G105" s="57">
        <v>70.73</v>
      </c>
      <c r="H105" s="57">
        <v>63.74</v>
      </c>
      <c r="I105" s="58">
        <f>H105*0.7</f>
        <v>44.62</v>
      </c>
      <c r="J105" s="56" t="s">
        <v>30</v>
      </c>
      <c r="K105" s="56" t="s">
        <v>194</v>
      </c>
      <c r="L105" s="59" t="s">
        <v>508</v>
      </c>
      <c r="M105" s="60"/>
      <c r="N105" s="60" t="s">
        <v>509</v>
      </c>
    </row>
    <row r="106" spans="1:14" s="61" customFormat="1" ht="55.5" customHeight="1">
      <c r="A106" s="21">
        <v>102</v>
      </c>
      <c r="B106" s="56" t="s">
        <v>513</v>
      </c>
      <c r="C106" s="56" t="s">
        <v>514</v>
      </c>
      <c r="D106" s="56" t="s">
        <v>515</v>
      </c>
      <c r="E106" s="56" t="s">
        <v>516</v>
      </c>
      <c r="F106" s="56" t="s">
        <v>517</v>
      </c>
      <c r="G106" s="57">
        <v>64.23</v>
      </c>
      <c r="H106" s="57">
        <v>57.71</v>
      </c>
      <c r="I106" s="57">
        <v>40.4</v>
      </c>
      <c r="J106" s="56" t="s">
        <v>144</v>
      </c>
      <c r="K106" s="56" t="s">
        <v>518</v>
      </c>
      <c r="L106" s="59" t="s">
        <v>519</v>
      </c>
      <c r="M106" s="60"/>
      <c r="N106" s="60"/>
    </row>
    <row r="107" spans="1:14" s="61" customFormat="1" ht="32.25" customHeight="1">
      <c r="A107" s="21">
        <v>103</v>
      </c>
      <c r="B107" s="56" t="s">
        <v>513</v>
      </c>
      <c r="C107" s="56" t="s">
        <v>520</v>
      </c>
      <c r="D107" s="56" t="s">
        <v>521</v>
      </c>
      <c r="E107" s="56" t="s">
        <v>522</v>
      </c>
      <c r="F107" s="56" t="s">
        <v>523</v>
      </c>
      <c r="G107" s="57">
        <v>52.65</v>
      </c>
      <c r="H107" s="57">
        <v>47.79</v>
      </c>
      <c r="I107" s="57">
        <v>33.450000000000003</v>
      </c>
      <c r="J107" s="56" t="s">
        <v>144</v>
      </c>
      <c r="K107" s="56" t="s">
        <v>524</v>
      </c>
      <c r="L107" s="59" t="s">
        <v>519</v>
      </c>
      <c r="M107" s="60"/>
      <c r="N107" s="60"/>
    </row>
    <row r="108" spans="1:14" s="61" customFormat="1" ht="32.25" customHeight="1">
      <c r="A108" s="21">
        <v>104</v>
      </c>
      <c r="B108" s="56" t="s">
        <v>513</v>
      </c>
      <c r="C108" s="56" t="s">
        <v>525</v>
      </c>
      <c r="D108" s="56" t="s">
        <v>526</v>
      </c>
      <c r="E108" s="56" t="s">
        <v>522</v>
      </c>
      <c r="F108" s="56" t="s">
        <v>527</v>
      </c>
      <c r="G108" s="57">
        <v>54.98</v>
      </c>
      <c r="H108" s="57">
        <v>48.87</v>
      </c>
      <c r="I108" s="57">
        <v>34.21</v>
      </c>
      <c r="J108" s="56" t="s">
        <v>144</v>
      </c>
      <c r="K108" s="60" t="s">
        <v>214</v>
      </c>
      <c r="L108" s="59" t="s">
        <v>519</v>
      </c>
      <c r="M108" s="60"/>
      <c r="N108" s="60"/>
    </row>
    <row r="109" spans="1:14" s="61" customFormat="1" ht="42.75" customHeight="1">
      <c r="A109" s="21">
        <v>105</v>
      </c>
      <c r="B109" s="56" t="s">
        <v>528</v>
      </c>
      <c r="C109" s="56" t="s">
        <v>529</v>
      </c>
      <c r="D109" s="56" t="s">
        <v>530</v>
      </c>
      <c r="E109" s="56" t="s">
        <v>531</v>
      </c>
      <c r="F109" s="56" t="s">
        <v>532</v>
      </c>
      <c r="G109" s="57">
        <v>1437.16</v>
      </c>
      <c r="H109" s="57">
        <v>1299.26</v>
      </c>
      <c r="I109" s="57">
        <v>909.48</v>
      </c>
      <c r="J109" s="56" t="s">
        <v>144</v>
      </c>
      <c r="K109" s="56" t="s">
        <v>533</v>
      </c>
      <c r="L109" s="59" t="s">
        <v>534</v>
      </c>
      <c r="M109" s="60"/>
      <c r="N109" s="60" t="s">
        <v>24</v>
      </c>
    </row>
    <row r="110" spans="1:14" s="66" customFormat="1" ht="35.25" customHeight="1">
      <c r="A110" s="21">
        <v>106</v>
      </c>
      <c r="B110" s="56" t="s">
        <v>528</v>
      </c>
      <c r="C110" s="56" t="s">
        <v>535</v>
      </c>
      <c r="D110" s="62" t="s">
        <v>536</v>
      </c>
      <c r="E110" s="56" t="s">
        <v>355</v>
      </c>
      <c r="F110" s="56" t="s">
        <v>537</v>
      </c>
      <c r="G110" s="63">
        <v>170.23</v>
      </c>
      <c r="H110" s="63">
        <v>156.11000000000001</v>
      </c>
      <c r="I110" s="64">
        <f>43.74*8.5*0.15</f>
        <v>55.77</v>
      </c>
      <c r="J110" s="65" t="s">
        <v>30</v>
      </c>
      <c r="K110" s="56" t="s">
        <v>538</v>
      </c>
      <c r="L110" s="59" t="s">
        <v>534</v>
      </c>
      <c r="M110" s="56"/>
      <c r="N110" s="60" t="s">
        <v>24</v>
      </c>
    </row>
    <row r="111" spans="1:14" s="61" customFormat="1" ht="30.75" customHeight="1">
      <c r="A111" s="21">
        <v>107</v>
      </c>
      <c r="B111" s="56" t="s">
        <v>539</v>
      </c>
      <c r="C111" s="56" t="s">
        <v>540</v>
      </c>
      <c r="D111" s="56" t="s">
        <v>541</v>
      </c>
      <c r="E111" s="56" t="s">
        <v>269</v>
      </c>
      <c r="F111" s="56" t="s">
        <v>542</v>
      </c>
      <c r="G111" s="57">
        <v>38.1</v>
      </c>
      <c r="H111" s="57">
        <v>35.049999999999997</v>
      </c>
      <c r="I111" s="57">
        <v>24.54</v>
      </c>
      <c r="J111" s="56" t="s">
        <v>144</v>
      </c>
      <c r="K111" s="56" t="s">
        <v>271</v>
      </c>
      <c r="L111" s="59" t="s">
        <v>543</v>
      </c>
      <c r="M111" s="60"/>
      <c r="N111" s="60" t="s">
        <v>24</v>
      </c>
    </row>
    <row r="112" spans="1:14" s="61" customFormat="1" ht="30.75" customHeight="1">
      <c r="A112" s="21">
        <v>108</v>
      </c>
      <c r="B112" s="56" t="s">
        <v>539</v>
      </c>
      <c r="C112" s="56" t="s">
        <v>544</v>
      </c>
      <c r="D112" s="56" t="s">
        <v>545</v>
      </c>
      <c r="E112" s="56" t="s">
        <v>269</v>
      </c>
      <c r="F112" s="56" t="s">
        <v>546</v>
      </c>
      <c r="G112" s="57">
        <v>68.17</v>
      </c>
      <c r="H112" s="57">
        <v>61.79</v>
      </c>
      <c r="I112" s="57">
        <v>43.25</v>
      </c>
      <c r="J112" s="56" t="s">
        <v>144</v>
      </c>
      <c r="K112" s="56" t="s">
        <v>271</v>
      </c>
      <c r="L112" s="59" t="s">
        <v>543</v>
      </c>
      <c r="M112" s="60"/>
      <c r="N112" s="60" t="s">
        <v>24</v>
      </c>
    </row>
    <row r="113" spans="1:15" s="61" customFormat="1" ht="44.25" customHeight="1">
      <c r="A113" s="21">
        <v>109</v>
      </c>
      <c r="B113" s="56" t="s">
        <v>547</v>
      </c>
      <c r="C113" s="56" t="s">
        <v>548</v>
      </c>
      <c r="D113" s="56" t="s">
        <v>549</v>
      </c>
      <c r="E113" s="56" t="s">
        <v>516</v>
      </c>
      <c r="F113" s="56" t="s">
        <v>550</v>
      </c>
      <c r="G113" s="57">
        <v>74.959999999999994</v>
      </c>
      <c r="H113" s="57">
        <v>68.2</v>
      </c>
      <c r="I113" s="57">
        <v>47.74</v>
      </c>
      <c r="J113" s="56" t="s">
        <v>144</v>
      </c>
      <c r="K113" s="56" t="s">
        <v>551</v>
      </c>
      <c r="L113" s="59" t="s">
        <v>552</v>
      </c>
      <c r="M113" s="60"/>
      <c r="N113" s="60" t="s">
        <v>24</v>
      </c>
    </row>
    <row r="114" spans="1:15" s="61" customFormat="1" ht="28.5" customHeight="1">
      <c r="A114" s="21">
        <v>110</v>
      </c>
      <c r="B114" s="56" t="s">
        <v>547</v>
      </c>
      <c r="C114" s="56" t="s">
        <v>553</v>
      </c>
      <c r="D114" s="56" t="s">
        <v>554</v>
      </c>
      <c r="E114" s="56" t="s">
        <v>516</v>
      </c>
      <c r="F114" s="56" t="s">
        <v>239</v>
      </c>
      <c r="G114" s="57">
        <v>97.87</v>
      </c>
      <c r="H114" s="57">
        <v>86.29</v>
      </c>
      <c r="I114" s="57">
        <v>60.4</v>
      </c>
      <c r="J114" s="56" t="s">
        <v>144</v>
      </c>
      <c r="K114" s="56" t="s">
        <v>555</v>
      </c>
      <c r="L114" s="59" t="s">
        <v>552</v>
      </c>
      <c r="M114" s="60"/>
      <c r="N114" s="60" t="s">
        <v>24</v>
      </c>
    </row>
    <row r="115" spans="1:15" s="61" customFormat="1" ht="39.9" customHeight="1">
      <c r="A115" s="21">
        <v>111</v>
      </c>
      <c r="B115" s="56" t="s">
        <v>556</v>
      </c>
      <c r="C115" s="56" t="s">
        <v>557</v>
      </c>
      <c r="D115" s="56" t="s">
        <v>558</v>
      </c>
      <c r="E115" s="56" t="s">
        <v>516</v>
      </c>
      <c r="F115" s="56" t="s">
        <v>559</v>
      </c>
      <c r="G115" s="57">
        <v>40.25</v>
      </c>
      <c r="H115" s="57">
        <v>37.71</v>
      </c>
      <c r="I115" s="57">
        <v>26.4</v>
      </c>
      <c r="J115" s="56" t="s">
        <v>144</v>
      </c>
      <c r="K115" s="56" t="s">
        <v>560</v>
      </c>
      <c r="L115" s="59" t="s">
        <v>561</v>
      </c>
      <c r="M115" s="60"/>
      <c r="N115" s="60"/>
      <c r="O115" s="67"/>
    </row>
    <row r="116" spans="1:15" s="61" customFormat="1" ht="39.9" customHeight="1">
      <c r="A116" s="21">
        <v>112</v>
      </c>
      <c r="B116" s="56" t="s">
        <v>556</v>
      </c>
      <c r="C116" s="56" t="s">
        <v>557</v>
      </c>
      <c r="D116" s="56" t="s">
        <v>562</v>
      </c>
      <c r="E116" s="56" t="s">
        <v>516</v>
      </c>
      <c r="F116" s="56" t="s">
        <v>559</v>
      </c>
      <c r="G116" s="57">
        <v>66.87</v>
      </c>
      <c r="H116" s="57">
        <v>63.49</v>
      </c>
      <c r="I116" s="57">
        <v>44.44</v>
      </c>
      <c r="J116" s="56" t="s">
        <v>144</v>
      </c>
      <c r="K116" s="56" t="s">
        <v>560</v>
      </c>
      <c r="L116" s="59" t="s">
        <v>561</v>
      </c>
      <c r="M116" s="60"/>
      <c r="N116" s="60"/>
    </row>
    <row r="117" spans="1:15" s="66" customFormat="1" ht="27.9" customHeight="1">
      <c r="A117" s="21">
        <v>113</v>
      </c>
      <c r="B117" s="56" t="s">
        <v>373</v>
      </c>
      <c r="C117" s="56" t="s">
        <v>563</v>
      </c>
      <c r="D117" s="56" t="s">
        <v>564</v>
      </c>
      <c r="E117" s="56" t="s">
        <v>565</v>
      </c>
      <c r="F117" s="56" t="s">
        <v>566</v>
      </c>
      <c r="G117" s="64">
        <f>H117+5.1819-0.06-0.05</f>
        <v>51.39</v>
      </c>
      <c r="H117" s="64">
        <f>50.1096-512.3*20/10000-138.3*200/10000</f>
        <v>46.32</v>
      </c>
      <c r="I117" s="64">
        <f t="shared" ref="I117:I125" si="0">H117*0.7</f>
        <v>32.42</v>
      </c>
      <c r="J117" s="56" t="s">
        <v>30</v>
      </c>
      <c r="K117" s="56" t="s">
        <v>567</v>
      </c>
      <c r="L117" s="59" t="s">
        <v>568</v>
      </c>
      <c r="M117" s="56"/>
      <c r="N117" s="11" t="s">
        <v>372</v>
      </c>
    </row>
    <row r="118" spans="1:15" s="66" customFormat="1" ht="27.9" customHeight="1">
      <c r="A118" s="21">
        <v>114</v>
      </c>
      <c r="B118" s="56" t="s">
        <v>373</v>
      </c>
      <c r="C118" s="56" t="s">
        <v>569</v>
      </c>
      <c r="D118" s="56" t="s">
        <v>570</v>
      </c>
      <c r="E118" s="56" t="s">
        <v>571</v>
      </c>
      <c r="F118" s="56" t="s">
        <v>572</v>
      </c>
      <c r="G118" s="64">
        <f>H118+4.3576-0.08-0.52</f>
        <v>39.799999999999997</v>
      </c>
      <c r="H118" s="64">
        <f>37.1265-3-339.2*46/10000-129.6*89/10000-1.2225+6*65*150/10000</f>
        <v>36.04</v>
      </c>
      <c r="I118" s="64">
        <f t="shared" si="0"/>
        <v>25.23</v>
      </c>
      <c r="J118" s="56" t="s">
        <v>30</v>
      </c>
      <c r="K118" s="56" t="s">
        <v>378</v>
      </c>
      <c r="L118" s="59" t="s">
        <v>568</v>
      </c>
      <c r="M118" s="56"/>
      <c r="N118" s="11" t="s">
        <v>372</v>
      </c>
    </row>
    <row r="119" spans="1:15" s="66" customFormat="1" ht="27.9" customHeight="1">
      <c r="A119" s="21">
        <v>115</v>
      </c>
      <c r="B119" s="56" t="s">
        <v>373</v>
      </c>
      <c r="C119" s="56" t="s">
        <v>573</v>
      </c>
      <c r="D119" s="56" t="s">
        <v>574</v>
      </c>
      <c r="E119" s="56" t="s">
        <v>575</v>
      </c>
      <c r="F119" s="56" t="s">
        <v>576</v>
      </c>
      <c r="G119" s="64">
        <f>H119+8.9428-0.24+1.8</f>
        <v>93.14</v>
      </c>
      <c r="H119" s="64">
        <f>109.335-1405*190/10000</f>
        <v>82.64</v>
      </c>
      <c r="I119" s="64">
        <f t="shared" si="0"/>
        <v>57.85</v>
      </c>
      <c r="J119" s="56" t="s">
        <v>30</v>
      </c>
      <c r="K119" s="56" t="s">
        <v>382</v>
      </c>
      <c r="L119" s="59" t="s">
        <v>568</v>
      </c>
      <c r="M119" s="56"/>
      <c r="N119" s="11" t="s">
        <v>372</v>
      </c>
    </row>
    <row r="120" spans="1:15" s="66" customFormat="1" ht="27.9" customHeight="1">
      <c r="A120" s="21">
        <v>116</v>
      </c>
      <c r="B120" s="56" t="s">
        <v>373</v>
      </c>
      <c r="C120" s="56" t="s">
        <v>577</v>
      </c>
      <c r="D120" s="56" t="s">
        <v>578</v>
      </c>
      <c r="E120" s="56" t="s">
        <v>579</v>
      </c>
      <c r="F120" s="56" t="s">
        <v>580</v>
      </c>
      <c r="G120" s="64">
        <f>H120+7.6106-0.2</f>
        <v>75.69</v>
      </c>
      <c r="H120" s="64">
        <f>88.357-720*40/10000-0.06*36.8194-0.06*205.1494-0.06*44.6338</f>
        <v>68.28</v>
      </c>
      <c r="I120" s="64">
        <f t="shared" si="0"/>
        <v>47.8</v>
      </c>
      <c r="J120" s="56" t="s">
        <v>30</v>
      </c>
      <c r="K120" s="56" t="s">
        <v>581</v>
      </c>
      <c r="L120" s="59" t="s">
        <v>568</v>
      </c>
      <c r="M120" s="56"/>
      <c r="N120" s="11" t="s">
        <v>372</v>
      </c>
    </row>
    <row r="121" spans="1:15" s="66" customFormat="1" ht="27.9" customHeight="1">
      <c r="A121" s="21">
        <v>117</v>
      </c>
      <c r="B121" s="56" t="s">
        <v>582</v>
      </c>
      <c r="C121" s="56" t="s">
        <v>583</v>
      </c>
      <c r="D121" s="56" t="s">
        <v>584</v>
      </c>
      <c r="E121" s="56" t="s">
        <v>585</v>
      </c>
      <c r="F121" s="56" t="s">
        <v>586</v>
      </c>
      <c r="G121" s="64">
        <f>H121+16.143-0.36</f>
        <v>107.1</v>
      </c>
      <c r="H121" s="64">
        <f>167.1131-(7.9488-600*75/10000)-(12.9999-210*450/10000)-(135.3723-200*3500/10000)-(8.1617-200*237/10000)</f>
        <v>91.32</v>
      </c>
      <c r="I121" s="64">
        <f t="shared" si="0"/>
        <v>63.92</v>
      </c>
      <c r="J121" s="56" t="s">
        <v>30</v>
      </c>
      <c r="K121" s="56" t="s">
        <v>587</v>
      </c>
      <c r="L121" s="59" t="s">
        <v>588</v>
      </c>
      <c r="M121" s="56"/>
      <c r="N121" s="56" t="s">
        <v>24</v>
      </c>
    </row>
    <row r="122" spans="1:15" s="66" customFormat="1" ht="27.9" customHeight="1">
      <c r="A122" s="21">
        <v>118</v>
      </c>
      <c r="B122" s="56" t="s">
        <v>582</v>
      </c>
      <c r="C122" s="56" t="s">
        <v>583</v>
      </c>
      <c r="D122" s="56" t="s">
        <v>589</v>
      </c>
      <c r="E122" s="56" t="s">
        <v>590</v>
      </c>
      <c r="F122" s="56" t="s">
        <v>591</v>
      </c>
      <c r="G122" s="64">
        <f>H122+5.1978-0.12</f>
        <v>45.89</v>
      </c>
      <c r="H122" s="64">
        <f>53.8083-(52.6878-300*1323/10000)</f>
        <v>40.81</v>
      </c>
      <c r="I122" s="64">
        <f t="shared" si="0"/>
        <v>28.57</v>
      </c>
      <c r="J122" s="56" t="s">
        <v>30</v>
      </c>
      <c r="K122" s="56" t="s">
        <v>587</v>
      </c>
      <c r="L122" s="59" t="s">
        <v>588</v>
      </c>
      <c r="M122" s="56"/>
      <c r="N122" s="56" t="s">
        <v>24</v>
      </c>
    </row>
    <row r="123" spans="1:15" s="66" customFormat="1" ht="27.9" customHeight="1">
      <c r="A123" s="21">
        <v>119</v>
      </c>
      <c r="B123" s="56" t="s">
        <v>582</v>
      </c>
      <c r="C123" s="68" t="s">
        <v>592</v>
      </c>
      <c r="D123" s="56" t="s">
        <v>593</v>
      </c>
      <c r="E123" s="56" t="s">
        <v>585</v>
      </c>
      <c r="F123" s="56" t="s">
        <v>586</v>
      </c>
      <c r="G123" s="64">
        <f>H123+9.109-0.23</f>
        <v>79.31</v>
      </c>
      <c r="H123" s="64">
        <f>102.5409-(65875-400*75)/10000-(344254-120*1700)/10000-(380070-0.3*950175)/10000-5</f>
        <v>70.430000000000007</v>
      </c>
      <c r="I123" s="64">
        <f t="shared" si="0"/>
        <v>49.3</v>
      </c>
      <c r="J123" s="56" t="s">
        <v>30</v>
      </c>
      <c r="K123" s="56" t="s">
        <v>587</v>
      </c>
      <c r="L123" s="59" t="s">
        <v>588</v>
      </c>
      <c r="M123" s="56"/>
      <c r="N123" s="56" t="s">
        <v>24</v>
      </c>
    </row>
    <row r="124" spans="1:15" s="66" customFormat="1" ht="27.9" customHeight="1">
      <c r="A124" s="21">
        <v>120</v>
      </c>
      <c r="B124" s="56" t="s">
        <v>582</v>
      </c>
      <c r="C124" s="68" t="s">
        <v>594</v>
      </c>
      <c r="D124" s="56" t="s">
        <v>595</v>
      </c>
      <c r="E124" s="56" t="s">
        <v>590</v>
      </c>
      <c r="F124" s="56" t="s">
        <v>596</v>
      </c>
      <c r="G124" s="64">
        <f>H124+76.6483-0.96</f>
        <v>404.94</v>
      </c>
      <c r="H124" s="64">
        <f>556.6936-(353.4562-30000*70/10000)-(144.856-3000*300/10000)-(58.3814-650*450/10000)</f>
        <v>329.25</v>
      </c>
      <c r="I124" s="64">
        <f t="shared" si="0"/>
        <v>230.48</v>
      </c>
      <c r="J124" s="56" t="s">
        <v>30</v>
      </c>
      <c r="K124" s="56" t="s">
        <v>597</v>
      </c>
      <c r="L124" s="59" t="s">
        <v>588</v>
      </c>
      <c r="M124" s="56"/>
      <c r="N124" s="56" t="s">
        <v>24</v>
      </c>
    </row>
    <row r="125" spans="1:15" s="66" customFormat="1" ht="27.9" customHeight="1">
      <c r="A125" s="21">
        <v>121</v>
      </c>
      <c r="B125" s="56" t="s">
        <v>598</v>
      </c>
      <c r="C125" s="56" t="s">
        <v>599</v>
      </c>
      <c r="D125" s="56" t="s">
        <v>600</v>
      </c>
      <c r="E125" s="56" t="s">
        <v>585</v>
      </c>
      <c r="F125" s="56" t="s">
        <v>601</v>
      </c>
      <c r="G125" s="64">
        <f>H125+15.3671-0.33</f>
        <v>104.27</v>
      </c>
      <c r="H125" s="64">
        <f>151.2525-(67.2114-800*470/10000)-(49.2952-300*1006.02/10000)-(34.3038-300*700.08/10000)</f>
        <v>89.23</v>
      </c>
      <c r="I125" s="64">
        <f t="shared" si="0"/>
        <v>62.46</v>
      </c>
      <c r="J125" s="56" t="s">
        <v>30</v>
      </c>
      <c r="K125" s="56" t="s">
        <v>602</v>
      </c>
      <c r="L125" s="56" t="s">
        <v>603</v>
      </c>
      <c r="M125" s="56"/>
      <c r="N125" s="56" t="s">
        <v>604</v>
      </c>
    </row>
  </sheetData>
  <mergeCells count="3">
    <mergeCell ref="A1:M1"/>
    <mergeCell ref="B2:F2"/>
    <mergeCell ref="I2:K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>
      <selection activeCell="L5" sqref="L5"/>
    </sheetView>
  </sheetViews>
  <sheetFormatPr defaultColWidth="9" defaultRowHeight="15.6"/>
  <cols>
    <col min="1" max="1" width="4.09765625" style="1" customWidth="1"/>
    <col min="2" max="2" width="6.69921875" style="1" customWidth="1"/>
    <col min="3" max="3" width="7.3984375" style="1" customWidth="1"/>
    <col min="4" max="4" width="10" style="1" customWidth="1"/>
    <col min="5" max="5" width="16.5" style="1" customWidth="1"/>
    <col min="6" max="6" width="17.3984375" style="1" customWidth="1"/>
    <col min="7" max="7" width="9.5" style="3" bestFit="1" customWidth="1"/>
    <col min="8" max="9" width="9.3984375" style="3" customWidth="1"/>
    <col min="10" max="10" width="9.09765625" style="3" customWidth="1"/>
    <col min="11" max="11" width="6.69921875" style="3" customWidth="1"/>
    <col min="12" max="12" width="9.19921875" style="3" customWidth="1"/>
    <col min="13" max="14" width="7.59765625" style="1" customWidth="1"/>
    <col min="15" max="15" width="8.59765625" style="1" customWidth="1"/>
    <col min="16" max="16" width="9.59765625" style="1" customWidth="1"/>
    <col min="17" max="17" width="9" style="72"/>
    <col min="18" max="16384" width="9" style="1"/>
  </cols>
  <sheetData>
    <row r="1" spans="1:17" ht="22.2">
      <c r="A1" s="153" t="s">
        <v>605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7" ht="11.25" customHeight="1">
      <c r="A2" s="73"/>
      <c r="B2" s="154"/>
      <c r="C2" s="154"/>
      <c r="D2" s="154"/>
      <c r="E2" s="154"/>
      <c r="F2" s="154"/>
      <c r="G2" s="74"/>
      <c r="H2" s="74"/>
      <c r="I2" s="74"/>
      <c r="J2" s="74"/>
      <c r="K2" s="74"/>
      <c r="L2" s="155"/>
      <c r="M2" s="156"/>
      <c r="N2" s="156"/>
      <c r="O2" s="74"/>
      <c r="P2" s="73"/>
    </row>
    <row r="3" spans="1:17" s="2" customFormat="1" ht="21" customHeight="1">
      <c r="A3" s="157" t="s">
        <v>606</v>
      </c>
      <c r="B3" s="149" t="s">
        <v>607</v>
      </c>
      <c r="C3" s="149" t="s">
        <v>608</v>
      </c>
      <c r="D3" s="149" t="s">
        <v>609</v>
      </c>
      <c r="E3" s="149" t="s">
        <v>610</v>
      </c>
      <c r="F3" s="149" t="s">
        <v>611</v>
      </c>
      <c r="G3" s="150" t="s">
        <v>612</v>
      </c>
      <c r="H3" s="150" t="s">
        <v>613</v>
      </c>
      <c r="I3" s="150" t="s">
        <v>614</v>
      </c>
      <c r="J3" s="150" t="s">
        <v>615</v>
      </c>
      <c r="K3" s="150"/>
      <c r="L3" s="150"/>
      <c r="M3" s="149" t="s">
        <v>616</v>
      </c>
      <c r="N3" s="151" t="s">
        <v>617</v>
      </c>
      <c r="O3" s="151" t="s">
        <v>618</v>
      </c>
      <c r="P3" s="158" t="s">
        <v>619</v>
      </c>
      <c r="Q3" s="149" t="s">
        <v>620</v>
      </c>
    </row>
    <row r="4" spans="1:17" s="2" customFormat="1" ht="28.5" customHeight="1">
      <c r="A4" s="157"/>
      <c r="B4" s="149"/>
      <c r="C4" s="149"/>
      <c r="D4" s="149"/>
      <c r="E4" s="149"/>
      <c r="F4" s="149"/>
      <c r="G4" s="150"/>
      <c r="H4" s="150"/>
      <c r="I4" s="150"/>
      <c r="J4" s="76" t="s">
        <v>621</v>
      </c>
      <c r="K4" s="76" t="s">
        <v>622</v>
      </c>
      <c r="L4" s="76" t="s">
        <v>623</v>
      </c>
      <c r="M4" s="149"/>
      <c r="N4" s="152"/>
      <c r="O4" s="152"/>
      <c r="P4" s="159"/>
      <c r="Q4" s="149"/>
    </row>
    <row r="5" spans="1:17" s="2" customFormat="1" ht="28.5" customHeight="1">
      <c r="A5" s="75"/>
      <c r="B5" s="79" t="s">
        <v>624</v>
      </c>
      <c r="C5" s="79"/>
      <c r="D5" s="79"/>
      <c r="E5" s="79"/>
      <c r="F5" s="79"/>
      <c r="G5" s="80">
        <f t="shared" ref="G5:L5" si="0">SUM(G6:G75)</f>
        <v>6246.34</v>
      </c>
      <c r="H5" s="80">
        <f t="shared" si="0"/>
        <v>4955.59</v>
      </c>
      <c r="I5" s="80">
        <f t="shared" si="0"/>
        <v>4400.5200000000004</v>
      </c>
      <c r="J5" s="80">
        <f t="shared" si="0"/>
        <v>3036.56</v>
      </c>
      <c r="K5" s="80">
        <f t="shared" si="0"/>
        <v>19.559999999999999</v>
      </c>
      <c r="L5" s="80">
        <f t="shared" si="0"/>
        <v>3056.12</v>
      </c>
      <c r="M5" s="34"/>
      <c r="N5" s="77"/>
      <c r="O5" s="77"/>
      <c r="P5" s="78"/>
      <c r="Q5" s="149"/>
    </row>
    <row r="6" spans="1:17" s="88" customFormat="1" ht="36">
      <c r="A6" s="81">
        <v>1</v>
      </c>
      <c r="B6" s="82" t="s">
        <v>625</v>
      </c>
      <c r="C6" s="82" t="s">
        <v>626</v>
      </c>
      <c r="D6" s="83" t="s">
        <v>627</v>
      </c>
      <c r="E6" s="84" t="s">
        <v>628</v>
      </c>
      <c r="F6" s="84" t="s">
        <v>629</v>
      </c>
      <c r="G6" s="85">
        <v>84.74</v>
      </c>
      <c r="H6" s="85">
        <v>77.430000000000007</v>
      </c>
      <c r="I6" s="85">
        <v>70.59</v>
      </c>
      <c r="J6" s="85">
        <f t="shared" ref="J6:J12" si="1">I6*0.7</f>
        <v>49.41</v>
      </c>
      <c r="K6" s="85">
        <f t="shared" ref="K6:K31" si="2">H6*0.005</f>
        <v>0.39</v>
      </c>
      <c r="L6" s="86">
        <f t="shared" ref="L6:L31" si="3">J6+K6</f>
        <v>49.8</v>
      </c>
      <c r="M6" s="82" t="s">
        <v>630</v>
      </c>
      <c r="N6" s="82" t="s">
        <v>631</v>
      </c>
      <c r="O6" s="84" t="s">
        <v>633</v>
      </c>
      <c r="P6" s="87"/>
      <c r="Q6" s="82" t="s">
        <v>635</v>
      </c>
    </row>
    <row r="7" spans="1:17" s="88" customFormat="1" ht="36">
      <c r="A7" s="81">
        <v>2</v>
      </c>
      <c r="B7" s="89" t="s">
        <v>625</v>
      </c>
      <c r="C7" s="82" t="s">
        <v>626</v>
      </c>
      <c r="D7" s="83" t="s">
        <v>636</v>
      </c>
      <c r="E7" s="84" t="s">
        <v>638</v>
      </c>
      <c r="F7" s="84" t="s">
        <v>639</v>
      </c>
      <c r="G7" s="85">
        <v>90.46</v>
      </c>
      <c r="H7" s="85">
        <v>68.25</v>
      </c>
      <c r="I7" s="85">
        <v>61.42</v>
      </c>
      <c r="J7" s="85">
        <f t="shared" si="1"/>
        <v>42.99</v>
      </c>
      <c r="K7" s="85">
        <f t="shared" si="2"/>
        <v>0.34</v>
      </c>
      <c r="L7" s="86">
        <f t="shared" si="3"/>
        <v>43.33</v>
      </c>
      <c r="M7" s="82" t="s">
        <v>630</v>
      </c>
      <c r="N7" s="82" t="s">
        <v>631</v>
      </c>
      <c r="O7" s="84" t="s">
        <v>633</v>
      </c>
      <c r="P7" s="90" t="s">
        <v>640</v>
      </c>
      <c r="Q7" s="82" t="s">
        <v>635</v>
      </c>
    </row>
    <row r="8" spans="1:17" s="88" customFormat="1" ht="36" customHeight="1">
      <c r="A8" s="81">
        <v>3</v>
      </c>
      <c r="B8" s="82" t="s">
        <v>625</v>
      </c>
      <c r="C8" s="82" t="s">
        <v>626</v>
      </c>
      <c r="D8" s="83" t="s">
        <v>641</v>
      </c>
      <c r="E8" s="84" t="s">
        <v>638</v>
      </c>
      <c r="F8" s="84" t="s">
        <v>639</v>
      </c>
      <c r="G8" s="91">
        <v>70.55</v>
      </c>
      <c r="H8" s="91">
        <v>56.48</v>
      </c>
      <c r="I8" s="85">
        <v>51.12</v>
      </c>
      <c r="J8" s="85">
        <f t="shared" si="1"/>
        <v>35.78</v>
      </c>
      <c r="K8" s="85">
        <f t="shared" si="2"/>
        <v>0.28000000000000003</v>
      </c>
      <c r="L8" s="86">
        <f t="shared" si="3"/>
        <v>36.06</v>
      </c>
      <c r="M8" s="82" t="s">
        <v>630</v>
      </c>
      <c r="N8" s="82" t="s">
        <v>631</v>
      </c>
      <c r="O8" s="84" t="s">
        <v>633</v>
      </c>
      <c r="P8" s="87"/>
      <c r="Q8" s="82" t="s">
        <v>635</v>
      </c>
    </row>
    <row r="9" spans="1:17" s="88" customFormat="1" ht="36" customHeight="1">
      <c r="A9" s="81">
        <v>4</v>
      </c>
      <c r="B9" s="82" t="s">
        <v>625</v>
      </c>
      <c r="C9" s="82" t="s">
        <v>626</v>
      </c>
      <c r="D9" s="83" t="s">
        <v>642</v>
      </c>
      <c r="E9" s="84" t="s">
        <v>644</v>
      </c>
      <c r="F9" s="84" t="s">
        <v>645</v>
      </c>
      <c r="G9" s="85">
        <v>62.74</v>
      </c>
      <c r="H9" s="91">
        <v>52.16</v>
      </c>
      <c r="I9" s="85">
        <v>47.44</v>
      </c>
      <c r="J9" s="85">
        <f t="shared" si="1"/>
        <v>33.21</v>
      </c>
      <c r="K9" s="85">
        <f t="shared" si="2"/>
        <v>0.26</v>
      </c>
      <c r="L9" s="86">
        <f t="shared" si="3"/>
        <v>33.47</v>
      </c>
      <c r="M9" s="82" t="s">
        <v>630</v>
      </c>
      <c r="N9" s="82" t="s">
        <v>631</v>
      </c>
      <c r="O9" s="84" t="s">
        <v>633</v>
      </c>
      <c r="P9" s="92"/>
      <c r="Q9" s="82" t="s">
        <v>635</v>
      </c>
    </row>
    <row r="10" spans="1:17" s="88" customFormat="1" ht="36" customHeight="1">
      <c r="A10" s="81">
        <v>5</v>
      </c>
      <c r="B10" s="82" t="s">
        <v>625</v>
      </c>
      <c r="C10" s="82" t="s">
        <v>626</v>
      </c>
      <c r="D10" s="83" t="s">
        <v>646</v>
      </c>
      <c r="E10" s="84" t="s">
        <v>638</v>
      </c>
      <c r="F10" s="84" t="s">
        <v>645</v>
      </c>
      <c r="G10" s="85">
        <v>65.97</v>
      </c>
      <c r="H10" s="91">
        <v>48.94</v>
      </c>
      <c r="I10" s="85">
        <v>42.22</v>
      </c>
      <c r="J10" s="85">
        <f t="shared" si="1"/>
        <v>29.55</v>
      </c>
      <c r="K10" s="85">
        <f t="shared" si="2"/>
        <v>0.24</v>
      </c>
      <c r="L10" s="86">
        <f t="shared" si="3"/>
        <v>29.79</v>
      </c>
      <c r="M10" s="82" t="s">
        <v>630</v>
      </c>
      <c r="N10" s="82" t="s">
        <v>631</v>
      </c>
      <c r="O10" s="84" t="s">
        <v>633</v>
      </c>
      <c r="P10" s="90" t="s">
        <v>647</v>
      </c>
      <c r="Q10" s="82" t="s">
        <v>635</v>
      </c>
    </row>
    <row r="11" spans="1:17" s="88" customFormat="1" ht="36" customHeight="1">
      <c r="A11" s="81">
        <v>6</v>
      </c>
      <c r="B11" s="82" t="s">
        <v>625</v>
      </c>
      <c r="C11" s="82" t="s">
        <v>626</v>
      </c>
      <c r="D11" s="83" t="s">
        <v>648</v>
      </c>
      <c r="E11" s="84" t="s">
        <v>644</v>
      </c>
      <c r="F11" s="84" t="s">
        <v>645</v>
      </c>
      <c r="G11" s="85">
        <v>66.08</v>
      </c>
      <c r="H11" s="91">
        <v>46.69</v>
      </c>
      <c r="I11" s="85">
        <v>42.24</v>
      </c>
      <c r="J11" s="85">
        <f t="shared" si="1"/>
        <v>29.57</v>
      </c>
      <c r="K11" s="85">
        <f t="shared" si="2"/>
        <v>0.23</v>
      </c>
      <c r="L11" s="86">
        <f t="shared" si="3"/>
        <v>29.8</v>
      </c>
      <c r="M11" s="82" t="s">
        <v>630</v>
      </c>
      <c r="N11" s="82" t="s">
        <v>631</v>
      </c>
      <c r="O11" s="84" t="s">
        <v>633</v>
      </c>
      <c r="P11" s="92"/>
      <c r="Q11" s="82" t="s">
        <v>635</v>
      </c>
    </row>
    <row r="12" spans="1:17" s="88" customFormat="1" ht="36" customHeight="1">
      <c r="A12" s="81">
        <v>7</v>
      </c>
      <c r="B12" s="82" t="s">
        <v>625</v>
      </c>
      <c r="C12" s="82" t="s">
        <v>626</v>
      </c>
      <c r="D12" s="83" t="s">
        <v>649</v>
      </c>
      <c r="E12" s="84" t="s">
        <v>650</v>
      </c>
      <c r="F12" s="84" t="s">
        <v>639</v>
      </c>
      <c r="G12" s="85">
        <v>62.71</v>
      </c>
      <c r="H12" s="91">
        <v>51.85</v>
      </c>
      <c r="I12" s="85">
        <v>45.3</v>
      </c>
      <c r="J12" s="85">
        <f t="shared" si="1"/>
        <v>31.71</v>
      </c>
      <c r="K12" s="85">
        <f t="shared" si="2"/>
        <v>0.26</v>
      </c>
      <c r="L12" s="86">
        <f t="shared" si="3"/>
        <v>31.97</v>
      </c>
      <c r="M12" s="82" t="s">
        <v>630</v>
      </c>
      <c r="N12" s="82" t="s">
        <v>631</v>
      </c>
      <c r="O12" s="84" t="s">
        <v>633</v>
      </c>
      <c r="P12" s="90" t="s">
        <v>651</v>
      </c>
      <c r="Q12" s="82" t="s">
        <v>635</v>
      </c>
    </row>
    <row r="13" spans="1:17" s="88" customFormat="1" ht="36" customHeight="1">
      <c r="A13" s="81">
        <v>8</v>
      </c>
      <c r="B13" s="82" t="s">
        <v>625</v>
      </c>
      <c r="C13" s="82" t="s">
        <v>626</v>
      </c>
      <c r="D13" s="83" t="s">
        <v>652</v>
      </c>
      <c r="E13" s="84" t="s">
        <v>653</v>
      </c>
      <c r="F13" s="82" t="s">
        <v>654</v>
      </c>
      <c r="G13" s="85">
        <v>208.86</v>
      </c>
      <c r="H13" s="91">
        <v>200.42</v>
      </c>
      <c r="I13" s="85">
        <v>172.53</v>
      </c>
      <c r="J13" s="85">
        <v>99.2</v>
      </c>
      <c r="K13" s="85">
        <f t="shared" si="2"/>
        <v>1</v>
      </c>
      <c r="L13" s="86">
        <f t="shared" si="3"/>
        <v>100.2</v>
      </c>
      <c r="M13" s="82" t="s">
        <v>630</v>
      </c>
      <c r="N13" s="82" t="s">
        <v>631</v>
      </c>
      <c r="O13" s="84" t="s">
        <v>633</v>
      </c>
      <c r="P13" s="90"/>
      <c r="Q13" s="82" t="s">
        <v>655</v>
      </c>
    </row>
    <row r="14" spans="1:17" s="88" customFormat="1" ht="36" customHeight="1">
      <c r="A14" s="81">
        <v>9</v>
      </c>
      <c r="B14" s="82" t="s">
        <v>625</v>
      </c>
      <c r="C14" s="82" t="s">
        <v>626</v>
      </c>
      <c r="D14" s="83" t="s">
        <v>656</v>
      </c>
      <c r="E14" s="84" t="s">
        <v>658</v>
      </c>
      <c r="F14" s="84" t="s">
        <v>659</v>
      </c>
      <c r="G14" s="85">
        <v>68.569999999999993</v>
      </c>
      <c r="H14" s="91">
        <v>53.32</v>
      </c>
      <c r="I14" s="85">
        <v>45.89</v>
      </c>
      <c r="J14" s="85">
        <f t="shared" ref="J14:J30" si="4">I14*0.7</f>
        <v>32.119999999999997</v>
      </c>
      <c r="K14" s="85">
        <f t="shared" si="2"/>
        <v>0.27</v>
      </c>
      <c r="L14" s="86">
        <f t="shared" si="3"/>
        <v>32.39</v>
      </c>
      <c r="M14" s="82" t="s">
        <v>630</v>
      </c>
      <c r="N14" s="82" t="s">
        <v>631</v>
      </c>
      <c r="O14" s="84" t="s">
        <v>633</v>
      </c>
      <c r="P14" s="90" t="s">
        <v>660</v>
      </c>
      <c r="Q14" s="82" t="s">
        <v>635</v>
      </c>
    </row>
    <row r="15" spans="1:17" s="88" customFormat="1" ht="36" customHeight="1">
      <c r="A15" s="81">
        <v>10</v>
      </c>
      <c r="B15" s="82" t="s">
        <v>625</v>
      </c>
      <c r="C15" s="82" t="s">
        <v>626</v>
      </c>
      <c r="D15" s="83" t="s">
        <v>661</v>
      </c>
      <c r="E15" s="84" t="s">
        <v>644</v>
      </c>
      <c r="F15" s="84" t="s">
        <v>645</v>
      </c>
      <c r="G15" s="85">
        <v>100.88</v>
      </c>
      <c r="H15" s="91">
        <v>68.8</v>
      </c>
      <c r="I15" s="85">
        <v>61.41</v>
      </c>
      <c r="J15" s="85">
        <f t="shared" si="4"/>
        <v>42.99</v>
      </c>
      <c r="K15" s="85">
        <f t="shared" si="2"/>
        <v>0.34</v>
      </c>
      <c r="L15" s="86">
        <f t="shared" si="3"/>
        <v>43.33</v>
      </c>
      <c r="M15" s="82" t="s">
        <v>630</v>
      </c>
      <c r="N15" s="82" t="s">
        <v>631</v>
      </c>
      <c r="O15" s="84" t="s">
        <v>633</v>
      </c>
      <c r="P15" s="90" t="s">
        <v>662</v>
      </c>
      <c r="Q15" s="82" t="s">
        <v>635</v>
      </c>
    </row>
    <row r="16" spans="1:17" s="88" customFormat="1" ht="36" customHeight="1">
      <c r="A16" s="81">
        <v>11</v>
      </c>
      <c r="B16" s="82" t="s">
        <v>625</v>
      </c>
      <c r="C16" s="82" t="s">
        <v>663</v>
      </c>
      <c r="D16" s="83" t="s">
        <v>664</v>
      </c>
      <c r="E16" s="84" t="s">
        <v>644</v>
      </c>
      <c r="F16" s="84" t="s">
        <v>645</v>
      </c>
      <c r="G16" s="85">
        <v>83.68</v>
      </c>
      <c r="H16" s="91">
        <v>66.78</v>
      </c>
      <c r="I16" s="85">
        <v>60.31</v>
      </c>
      <c r="J16" s="85">
        <f t="shared" si="4"/>
        <v>42.22</v>
      </c>
      <c r="K16" s="85">
        <f t="shared" si="2"/>
        <v>0.33</v>
      </c>
      <c r="L16" s="86">
        <f t="shared" si="3"/>
        <v>42.55</v>
      </c>
      <c r="M16" s="82" t="s">
        <v>630</v>
      </c>
      <c r="N16" s="82" t="s">
        <v>631</v>
      </c>
      <c r="O16" s="84" t="s">
        <v>633</v>
      </c>
      <c r="P16" s="90"/>
      <c r="Q16" s="82" t="s">
        <v>635</v>
      </c>
    </row>
    <row r="17" spans="1:18" s="88" customFormat="1" ht="36" customHeight="1">
      <c r="A17" s="81">
        <v>12</v>
      </c>
      <c r="B17" s="82" t="s">
        <v>625</v>
      </c>
      <c r="C17" s="82" t="s">
        <v>665</v>
      </c>
      <c r="D17" s="83" t="s">
        <v>666</v>
      </c>
      <c r="E17" s="84" t="s">
        <v>650</v>
      </c>
      <c r="F17" s="84" t="s">
        <v>668</v>
      </c>
      <c r="G17" s="85">
        <v>110.6</v>
      </c>
      <c r="H17" s="91">
        <v>91.61</v>
      </c>
      <c r="I17" s="85">
        <v>82.45</v>
      </c>
      <c r="J17" s="85">
        <f t="shared" si="4"/>
        <v>57.72</v>
      </c>
      <c r="K17" s="85">
        <f t="shared" si="2"/>
        <v>0.46</v>
      </c>
      <c r="L17" s="86">
        <f t="shared" si="3"/>
        <v>58.18</v>
      </c>
      <c r="M17" s="82" t="s">
        <v>630</v>
      </c>
      <c r="N17" s="82" t="s">
        <v>631</v>
      </c>
      <c r="O17" s="84" t="s">
        <v>633</v>
      </c>
      <c r="P17" s="90"/>
      <c r="Q17" s="82" t="s">
        <v>635</v>
      </c>
    </row>
    <row r="18" spans="1:18" s="88" customFormat="1" ht="36" customHeight="1">
      <c r="A18" s="81">
        <v>13</v>
      </c>
      <c r="B18" s="82" t="s">
        <v>625</v>
      </c>
      <c r="C18" s="82" t="s">
        <v>669</v>
      </c>
      <c r="D18" s="83" t="s">
        <v>670</v>
      </c>
      <c r="E18" s="84" t="s">
        <v>638</v>
      </c>
      <c r="F18" s="84" t="s">
        <v>639</v>
      </c>
      <c r="G18" s="85">
        <v>87.93</v>
      </c>
      <c r="H18" s="91">
        <v>79.06</v>
      </c>
      <c r="I18" s="85">
        <v>71.72</v>
      </c>
      <c r="J18" s="85">
        <f t="shared" si="4"/>
        <v>50.2</v>
      </c>
      <c r="K18" s="85">
        <f t="shared" si="2"/>
        <v>0.4</v>
      </c>
      <c r="L18" s="86">
        <f t="shared" si="3"/>
        <v>50.6</v>
      </c>
      <c r="M18" s="82" t="s">
        <v>630</v>
      </c>
      <c r="N18" s="82" t="s">
        <v>631</v>
      </c>
      <c r="O18" s="84" t="s">
        <v>633</v>
      </c>
      <c r="P18" s="90"/>
      <c r="Q18" s="82" t="s">
        <v>635</v>
      </c>
    </row>
    <row r="19" spans="1:18" s="88" customFormat="1" ht="36" customHeight="1">
      <c r="A19" s="81">
        <v>14</v>
      </c>
      <c r="B19" s="82" t="s">
        <v>625</v>
      </c>
      <c r="C19" s="82" t="s">
        <v>671</v>
      </c>
      <c r="D19" s="83" t="s">
        <v>672</v>
      </c>
      <c r="E19" s="84" t="s">
        <v>644</v>
      </c>
      <c r="F19" s="84" t="s">
        <v>673</v>
      </c>
      <c r="G19" s="85">
        <v>51.91</v>
      </c>
      <c r="H19" s="91">
        <v>42.66</v>
      </c>
      <c r="I19" s="85">
        <v>38.770000000000003</v>
      </c>
      <c r="J19" s="85">
        <f t="shared" si="4"/>
        <v>27.14</v>
      </c>
      <c r="K19" s="85">
        <f t="shared" si="2"/>
        <v>0.21</v>
      </c>
      <c r="L19" s="86">
        <f t="shared" si="3"/>
        <v>27.35</v>
      </c>
      <c r="M19" s="82" t="s">
        <v>630</v>
      </c>
      <c r="N19" s="82" t="s">
        <v>674</v>
      </c>
      <c r="O19" s="84" t="s">
        <v>633</v>
      </c>
      <c r="P19" s="90"/>
      <c r="Q19" s="82" t="s">
        <v>635</v>
      </c>
      <c r="R19" s="93"/>
    </row>
    <row r="20" spans="1:18" s="88" customFormat="1" ht="36" customHeight="1">
      <c r="A20" s="81">
        <v>15</v>
      </c>
      <c r="B20" s="82" t="s">
        <v>365</v>
      </c>
      <c r="C20" s="82" t="s">
        <v>675</v>
      </c>
      <c r="D20" s="83" t="s">
        <v>676</v>
      </c>
      <c r="E20" s="84" t="s">
        <v>657</v>
      </c>
      <c r="F20" s="84" t="s">
        <v>226</v>
      </c>
      <c r="G20" s="85">
        <v>102.46</v>
      </c>
      <c r="H20" s="91">
        <v>94.7</v>
      </c>
      <c r="I20" s="85">
        <v>86.42</v>
      </c>
      <c r="J20" s="85">
        <f t="shared" si="4"/>
        <v>60.49</v>
      </c>
      <c r="K20" s="85">
        <f t="shared" si="2"/>
        <v>0.47</v>
      </c>
      <c r="L20" s="86">
        <f t="shared" si="3"/>
        <v>60.96</v>
      </c>
      <c r="M20" s="82" t="s">
        <v>30</v>
      </c>
      <c r="N20" s="82" t="s">
        <v>581</v>
      </c>
      <c r="O20" s="84" t="s">
        <v>632</v>
      </c>
      <c r="P20" s="90"/>
      <c r="Q20" s="82" t="s">
        <v>634</v>
      </c>
    </row>
    <row r="21" spans="1:18" s="88" customFormat="1" ht="36" customHeight="1">
      <c r="A21" s="81">
        <v>16</v>
      </c>
      <c r="B21" s="82" t="s">
        <v>365</v>
      </c>
      <c r="C21" s="82" t="s">
        <v>677</v>
      </c>
      <c r="D21" s="83" t="s">
        <v>678</v>
      </c>
      <c r="E21" s="84" t="s">
        <v>679</v>
      </c>
      <c r="F21" s="84" t="s">
        <v>226</v>
      </c>
      <c r="G21" s="85">
        <v>92.62</v>
      </c>
      <c r="H21" s="91">
        <v>80.39</v>
      </c>
      <c r="I21" s="85">
        <v>70.069999999999993</v>
      </c>
      <c r="J21" s="85">
        <f t="shared" si="4"/>
        <v>49.05</v>
      </c>
      <c r="K21" s="85">
        <f t="shared" si="2"/>
        <v>0.4</v>
      </c>
      <c r="L21" s="86">
        <f t="shared" si="3"/>
        <v>49.45</v>
      </c>
      <c r="M21" s="82" t="s">
        <v>30</v>
      </c>
      <c r="N21" s="82" t="s">
        <v>581</v>
      </c>
      <c r="O21" s="84" t="s">
        <v>632</v>
      </c>
      <c r="P21" s="90"/>
      <c r="Q21" s="82" t="s">
        <v>634</v>
      </c>
    </row>
    <row r="22" spans="1:18" s="88" customFormat="1" ht="36" customHeight="1">
      <c r="A22" s="81">
        <v>17</v>
      </c>
      <c r="B22" s="82" t="s">
        <v>365</v>
      </c>
      <c r="C22" s="82" t="s">
        <v>680</v>
      </c>
      <c r="D22" s="83" t="s">
        <v>681</v>
      </c>
      <c r="E22" s="84" t="s">
        <v>682</v>
      </c>
      <c r="F22" s="84" t="s">
        <v>667</v>
      </c>
      <c r="G22" s="85">
        <v>135.35</v>
      </c>
      <c r="H22" s="91">
        <v>113.35</v>
      </c>
      <c r="I22" s="85">
        <v>103.48</v>
      </c>
      <c r="J22" s="85">
        <f t="shared" si="4"/>
        <v>72.44</v>
      </c>
      <c r="K22" s="85">
        <f t="shared" si="2"/>
        <v>0.56999999999999995</v>
      </c>
      <c r="L22" s="86">
        <f t="shared" si="3"/>
        <v>73.010000000000005</v>
      </c>
      <c r="M22" s="82" t="s">
        <v>30</v>
      </c>
      <c r="N22" s="82" t="s">
        <v>396</v>
      </c>
      <c r="O22" s="84" t="s">
        <v>632</v>
      </c>
      <c r="P22" s="90"/>
      <c r="Q22" s="82" t="s">
        <v>634</v>
      </c>
    </row>
    <row r="23" spans="1:18" s="88" customFormat="1" ht="36" customHeight="1">
      <c r="A23" s="81">
        <v>18</v>
      </c>
      <c r="B23" s="82" t="s">
        <v>365</v>
      </c>
      <c r="C23" s="82" t="s">
        <v>680</v>
      </c>
      <c r="D23" s="83" t="s">
        <v>683</v>
      </c>
      <c r="E23" s="84" t="s">
        <v>684</v>
      </c>
      <c r="F23" s="84" t="s">
        <v>685</v>
      </c>
      <c r="G23" s="85">
        <v>48.83</v>
      </c>
      <c r="H23" s="91">
        <v>43.07</v>
      </c>
      <c r="I23" s="85">
        <v>39.01</v>
      </c>
      <c r="J23" s="85">
        <f t="shared" si="4"/>
        <v>27.31</v>
      </c>
      <c r="K23" s="85">
        <f t="shared" si="2"/>
        <v>0.22</v>
      </c>
      <c r="L23" s="86">
        <f t="shared" si="3"/>
        <v>27.53</v>
      </c>
      <c r="M23" s="82" t="s">
        <v>30</v>
      </c>
      <c r="N23" s="82" t="s">
        <v>396</v>
      </c>
      <c r="O23" s="84" t="s">
        <v>632</v>
      </c>
      <c r="P23" s="90"/>
      <c r="Q23" s="82" t="s">
        <v>634</v>
      </c>
    </row>
    <row r="24" spans="1:18" s="88" customFormat="1" ht="36" customHeight="1">
      <c r="A24" s="81">
        <v>19</v>
      </c>
      <c r="B24" s="82" t="s">
        <v>686</v>
      </c>
      <c r="C24" s="82" t="s">
        <v>687</v>
      </c>
      <c r="D24" s="83" t="s">
        <v>688</v>
      </c>
      <c r="E24" s="84" t="s">
        <v>689</v>
      </c>
      <c r="F24" s="84" t="s">
        <v>690</v>
      </c>
      <c r="G24" s="85">
        <v>153.81</v>
      </c>
      <c r="H24" s="85">
        <v>141.32</v>
      </c>
      <c r="I24" s="85">
        <v>128.02000000000001</v>
      </c>
      <c r="J24" s="85">
        <f t="shared" si="4"/>
        <v>89.61</v>
      </c>
      <c r="K24" s="85">
        <f t="shared" si="2"/>
        <v>0.71</v>
      </c>
      <c r="L24" s="86">
        <f t="shared" si="3"/>
        <v>90.32</v>
      </c>
      <c r="M24" s="82" t="s">
        <v>30</v>
      </c>
      <c r="N24" s="82" t="s">
        <v>445</v>
      </c>
      <c r="O24" s="84" t="s">
        <v>691</v>
      </c>
      <c r="P24" s="87"/>
      <c r="Q24" s="82" t="s">
        <v>692</v>
      </c>
    </row>
    <row r="25" spans="1:18" s="88" customFormat="1" ht="36" customHeight="1">
      <c r="A25" s="81">
        <v>20</v>
      </c>
      <c r="B25" s="82" t="s">
        <v>686</v>
      </c>
      <c r="C25" s="82" t="s">
        <v>687</v>
      </c>
      <c r="D25" s="83" t="s">
        <v>693</v>
      </c>
      <c r="E25" s="84" t="s">
        <v>694</v>
      </c>
      <c r="F25" s="84" t="s">
        <v>690</v>
      </c>
      <c r="G25" s="85">
        <v>79.22</v>
      </c>
      <c r="H25" s="85">
        <v>70.56</v>
      </c>
      <c r="I25" s="85">
        <v>63.43</v>
      </c>
      <c r="J25" s="85">
        <f t="shared" si="4"/>
        <v>44.4</v>
      </c>
      <c r="K25" s="85">
        <f t="shared" si="2"/>
        <v>0.35</v>
      </c>
      <c r="L25" s="86">
        <f t="shared" si="3"/>
        <v>44.75</v>
      </c>
      <c r="M25" s="82" t="s">
        <v>30</v>
      </c>
      <c r="N25" s="82" t="s">
        <v>445</v>
      </c>
      <c r="O25" s="84" t="s">
        <v>691</v>
      </c>
      <c r="P25" s="87"/>
      <c r="Q25" s="82" t="s">
        <v>692</v>
      </c>
    </row>
    <row r="26" spans="1:18" s="88" customFormat="1" ht="36" customHeight="1">
      <c r="A26" s="81">
        <v>21</v>
      </c>
      <c r="B26" s="82" t="s">
        <v>686</v>
      </c>
      <c r="C26" s="82" t="s">
        <v>687</v>
      </c>
      <c r="D26" s="83" t="s">
        <v>695</v>
      </c>
      <c r="E26" s="84" t="s">
        <v>694</v>
      </c>
      <c r="F26" s="84" t="s">
        <v>696</v>
      </c>
      <c r="G26" s="85">
        <v>47.89</v>
      </c>
      <c r="H26" s="85">
        <v>51.45</v>
      </c>
      <c r="I26" s="85">
        <v>47.23</v>
      </c>
      <c r="J26" s="85">
        <f t="shared" si="4"/>
        <v>33.06</v>
      </c>
      <c r="K26" s="85">
        <f t="shared" si="2"/>
        <v>0.26</v>
      </c>
      <c r="L26" s="86">
        <f t="shared" si="3"/>
        <v>33.32</v>
      </c>
      <c r="M26" s="82" t="s">
        <v>30</v>
      </c>
      <c r="N26" s="82" t="s">
        <v>445</v>
      </c>
      <c r="O26" s="84" t="s">
        <v>691</v>
      </c>
      <c r="P26" s="87"/>
      <c r="Q26" s="82" t="s">
        <v>692</v>
      </c>
    </row>
    <row r="27" spans="1:18" s="88" customFormat="1" ht="36" customHeight="1">
      <c r="A27" s="81">
        <v>22</v>
      </c>
      <c r="B27" s="82" t="s">
        <v>686</v>
      </c>
      <c r="C27" s="82" t="s">
        <v>697</v>
      </c>
      <c r="D27" s="83" t="s">
        <v>698</v>
      </c>
      <c r="E27" s="84" t="s">
        <v>694</v>
      </c>
      <c r="F27" s="84" t="s">
        <v>696</v>
      </c>
      <c r="G27" s="85">
        <v>77.59</v>
      </c>
      <c r="H27" s="85">
        <v>62.64</v>
      </c>
      <c r="I27" s="85">
        <v>56.29</v>
      </c>
      <c r="J27" s="85">
        <f t="shared" si="4"/>
        <v>39.4</v>
      </c>
      <c r="K27" s="85">
        <f t="shared" si="2"/>
        <v>0.31</v>
      </c>
      <c r="L27" s="86">
        <f t="shared" si="3"/>
        <v>39.71</v>
      </c>
      <c r="M27" s="82" t="s">
        <v>30</v>
      </c>
      <c r="N27" s="82" t="s">
        <v>448</v>
      </c>
      <c r="O27" s="84" t="s">
        <v>691</v>
      </c>
      <c r="P27" s="87"/>
      <c r="Q27" s="82" t="s">
        <v>692</v>
      </c>
    </row>
    <row r="28" spans="1:18" s="88" customFormat="1" ht="36" customHeight="1">
      <c r="A28" s="81">
        <v>23</v>
      </c>
      <c r="B28" s="82" t="s">
        <v>686</v>
      </c>
      <c r="C28" s="82" t="s">
        <v>699</v>
      </c>
      <c r="D28" s="83" t="s">
        <v>700</v>
      </c>
      <c r="E28" s="84" t="s">
        <v>694</v>
      </c>
      <c r="F28" s="84" t="s">
        <v>696</v>
      </c>
      <c r="G28" s="85">
        <v>59.74</v>
      </c>
      <c r="H28" s="85">
        <v>54.02</v>
      </c>
      <c r="I28" s="85">
        <v>49.06</v>
      </c>
      <c r="J28" s="85">
        <f t="shared" si="4"/>
        <v>34.340000000000003</v>
      </c>
      <c r="K28" s="85">
        <f t="shared" si="2"/>
        <v>0.27</v>
      </c>
      <c r="L28" s="86">
        <f t="shared" si="3"/>
        <v>34.61</v>
      </c>
      <c r="M28" s="82" t="s">
        <v>30</v>
      </c>
      <c r="N28" s="82" t="s">
        <v>416</v>
      </c>
      <c r="O28" s="84" t="s">
        <v>691</v>
      </c>
      <c r="P28" s="94" t="s">
        <v>701</v>
      </c>
      <c r="Q28" s="82" t="s">
        <v>692</v>
      </c>
    </row>
    <row r="29" spans="1:18" s="88" customFormat="1" ht="36" customHeight="1">
      <c r="A29" s="81">
        <v>24</v>
      </c>
      <c r="B29" s="82" t="s">
        <v>686</v>
      </c>
      <c r="C29" s="82" t="s">
        <v>687</v>
      </c>
      <c r="D29" s="83" t="s">
        <v>702</v>
      </c>
      <c r="E29" s="84" t="s">
        <v>703</v>
      </c>
      <c r="F29" s="84" t="s">
        <v>233</v>
      </c>
      <c r="G29" s="85">
        <v>64.959999999999994</v>
      </c>
      <c r="H29" s="85">
        <v>82.56</v>
      </c>
      <c r="I29" s="85">
        <v>75.98</v>
      </c>
      <c r="J29" s="85">
        <f t="shared" si="4"/>
        <v>53.19</v>
      </c>
      <c r="K29" s="85">
        <f t="shared" si="2"/>
        <v>0.41</v>
      </c>
      <c r="L29" s="86">
        <f t="shared" si="3"/>
        <v>53.6</v>
      </c>
      <c r="M29" s="82" t="s">
        <v>30</v>
      </c>
      <c r="N29" s="82" t="s">
        <v>704</v>
      </c>
      <c r="O29" s="84" t="s">
        <v>691</v>
      </c>
      <c r="P29" s="87"/>
      <c r="Q29" s="82" t="s">
        <v>692</v>
      </c>
    </row>
    <row r="30" spans="1:18" s="88" customFormat="1" ht="36" customHeight="1">
      <c r="A30" s="81">
        <v>25</v>
      </c>
      <c r="B30" s="82" t="s">
        <v>686</v>
      </c>
      <c r="C30" s="82" t="s">
        <v>680</v>
      </c>
      <c r="D30" s="83" t="s">
        <v>705</v>
      </c>
      <c r="E30" s="84" t="s">
        <v>706</v>
      </c>
      <c r="F30" s="84" t="s">
        <v>696</v>
      </c>
      <c r="G30" s="85">
        <v>61.68</v>
      </c>
      <c r="H30" s="85">
        <v>51.79</v>
      </c>
      <c r="I30" s="85">
        <v>46.34</v>
      </c>
      <c r="J30" s="85">
        <f t="shared" si="4"/>
        <v>32.44</v>
      </c>
      <c r="K30" s="85">
        <f t="shared" si="2"/>
        <v>0.26</v>
      </c>
      <c r="L30" s="86">
        <f t="shared" si="3"/>
        <v>32.700000000000003</v>
      </c>
      <c r="M30" s="82" t="s">
        <v>30</v>
      </c>
      <c r="N30" s="82" t="s">
        <v>429</v>
      </c>
      <c r="O30" s="84" t="s">
        <v>691</v>
      </c>
      <c r="P30" s="94" t="s">
        <v>707</v>
      </c>
      <c r="Q30" s="82" t="s">
        <v>692</v>
      </c>
    </row>
    <row r="31" spans="1:18" s="88" customFormat="1" ht="36" customHeight="1">
      <c r="A31" s="81">
        <v>26</v>
      </c>
      <c r="B31" s="82" t="s">
        <v>686</v>
      </c>
      <c r="C31" s="82" t="s">
        <v>708</v>
      </c>
      <c r="D31" s="83" t="s">
        <v>709</v>
      </c>
      <c r="E31" s="82" t="s">
        <v>710</v>
      </c>
      <c r="F31" s="82" t="s">
        <v>711</v>
      </c>
      <c r="G31" s="85">
        <v>94.93</v>
      </c>
      <c r="H31" s="85">
        <v>91.19</v>
      </c>
      <c r="I31" s="85">
        <v>81.760000000000005</v>
      </c>
      <c r="J31" s="85">
        <v>43.25</v>
      </c>
      <c r="K31" s="85">
        <f t="shared" si="2"/>
        <v>0.46</v>
      </c>
      <c r="L31" s="86">
        <f t="shared" si="3"/>
        <v>43.71</v>
      </c>
      <c r="M31" s="82" t="s">
        <v>30</v>
      </c>
      <c r="N31" s="82" t="s">
        <v>429</v>
      </c>
      <c r="O31" s="84" t="s">
        <v>691</v>
      </c>
      <c r="P31" s="87"/>
      <c r="Q31" s="82" t="s">
        <v>692</v>
      </c>
    </row>
    <row r="32" spans="1:18" s="88" customFormat="1" ht="36" customHeight="1">
      <c r="A32" s="81">
        <v>27</v>
      </c>
      <c r="B32" s="82" t="s">
        <v>182</v>
      </c>
      <c r="C32" s="82" t="s">
        <v>712</v>
      </c>
      <c r="D32" s="83" t="s">
        <v>713</v>
      </c>
      <c r="E32" s="84" t="s">
        <v>714</v>
      </c>
      <c r="F32" s="82" t="s">
        <v>715</v>
      </c>
      <c r="G32" s="85">
        <v>50</v>
      </c>
      <c r="H32" s="85">
        <v>44.31</v>
      </c>
      <c r="I32" s="85">
        <v>40.229999999999997</v>
      </c>
      <c r="J32" s="85">
        <f>I32*0.7</f>
        <v>28.16</v>
      </c>
      <c r="K32" s="85">
        <f>H32*0.005</f>
        <v>0.22</v>
      </c>
      <c r="L32" s="86">
        <f>J32+K32</f>
        <v>28.38</v>
      </c>
      <c r="M32" s="82" t="s">
        <v>21</v>
      </c>
      <c r="N32" s="82" t="s">
        <v>716</v>
      </c>
      <c r="O32" s="82" t="s">
        <v>717</v>
      </c>
      <c r="P32" s="87"/>
      <c r="Q32" s="82" t="s">
        <v>24</v>
      </c>
    </row>
    <row r="33" spans="1:17" s="88" customFormat="1" ht="36" customHeight="1">
      <c r="A33" s="81">
        <v>28</v>
      </c>
      <c r="B33" s="82" t="s">
        <v>547</v>
      </c>
      <c r="C33" s="82" t="s">
        <v>718</v>
      </c>
      <c r="D33" s="83" t="s">
        <v>719</v>
      </c>
      <c r="E33" s="84" t="s">
        <v>643</v>
      </c>
      <c r="F33" s="84" t="s">
        <v>720</v>
      </c>
      <c r="G33" s="85">
        <v>59.2</v>
      </c>
      <c r="H33" s="85">
        <v>43.61</v>
      </c>
      <c r="I33" s="85">
        <v>39.479999999999997</v>
      </c>
      <c r="J33" s="85">
        <f t="shared" ref="J33:J69" si="5">I33*0.7</f>
        <v>27.64</v>
      </c>
      <c r="K33" s="85">
        <f t="shared" ref="K33:K38" si="6">H33*0.005</f>
        <v>0.22</v>
      </c>
      <c r="L33" s="86">
        <f t="shared" ref="L33:L63" si="7">J33+K33</f>
        <v>27.86</v>
      </c>
      <c r="M33" s="82" t="s">
        <v>30</v>
      </c>
      <c r="N33" s="82" t="s">
        <v>721</v>
      </c>
      <c r="O33" s="82" t="s">
        <v>722</v>
      </c>
      <c r="P33" s="87"/>
      <c r="Q33" s="82" t="s">
        <v>24</v>
      </c>
    </row>
    <row r="34" spans="1:17" s="88" customFormat="1" ht="36" customHeight="1">
      <c r="A34" s="81">
        <v>29</v>
      </c>
      <c r="B34" s="82" t="s">
        <v>547</v>
      </c>
      <c r="C34" s="82" t="s">
        <v>718</v>
      </c>
      <c r="D34" s="83" t="s">
        <v>723</v>
      </c>
      <c r="E34" s="84" t="s">
        <v>637</v>
      </c>
      <c r="F34" s="84" t="s">
        <v>724</v>
      </c>
      <c r="G34" s="85">
        <v>156.97999999999999</v>
      </c>
      <c r="H34" s="85">
        <v>117.6</v>
      </c>
      <c r="I34" s="85">
        <v>104.67</v>
      </c>
      <c r="J34" s="85">
        <f t="shared" si="5"/>
        <v>73.27</v>
      </c>
      <c r="K34" s="85">
        <f t="shared" si="6"/>
        <v>0.59</v>
      </c>
      <c r="L34" s="86">
        <f t="shared" si="7"/>
        <v>73.86</v>
      </c>
      <c r="M34" s="82" t="s">
        <v>30</v>
      </c>
      <c r="N34" s="82" t="s">
        <v>721</v>
      </c>
      <c r="O34" s="82" t="s">
        <v>722</v>
      </c>
      <c r="P34" s="90"/>
      <c r="Q34" s="82" t="s">
        <v>24</v>
      </c>
    </row>
    <row r="35" spans="1:17" s="88" customFormat="1" ht="36" customHeight="1">
      <c r="A35" s="81">
        <v>30</v>
      </c>
      <c r="B35" s="82" t="s">
        <v>547</v>
      </c>
      <c r="C35" s="82" t="s">
        <v>718</v>
      </c>
      <c r="D35" s="83" t="s">
        <v>725</v>
      </c>
      <c r="E35" s="84" t="s">
        <v>643</v>
      </c>
      <c r="F35" s="84" t="s">
        <v>720</v>
      </c>
      <c r="G35" s="85">
        <v>42.11</v>
      </c>
      <c r="H35" s="85">
        <v>39.299999999999997</v>
      </c>
      <c r="I35" s="85">
        <v>35.700000000000003</v>
      </c>
      <c r="J35" s="85">
        <f t="shared" si="5"/>
        <v>24.99</v>
      </c>
      <c r="K35" s="85">
        <f t="shared" si="6"/>
        <v>0.2</v>
      </c>
      <c r="L35" s="86">
        <f t="shared" si="7"/>
        <v>25.19</v>
      </c>
      <c r="M35" s="82" t="s">
        <v>30</v>
      </c>
      <c r="N35" s="82" t="s">
        <v>721</v>
      </c>
      <c r="O35" s="82" t="s">
        <v>722</v>
      </c>
      <c r="P35" s="90"/>
      <c r="Q35" s="82" t="s">
        <v>24</v>
      </c>
    </row>
    <row r="36" spans="1:17" s="88" customFormat="1" ht="36" customHeight="1">
      <c r="A36" s="81">
        <v>31</v>
      </c>
      <c r="B36" s="82" t="s">
        <v>547</v>
      </c>
      <c r="C36" s="82" t="s">
        <v>718</v>
      </c>
      <c r="D36" s="83" t="s">
        <v>726</v>
      </c>
      <c r="E36" s="84" t="s">
        <v>637</v>
      </c>
      <c r="F36" s="84" t="s">
        <v>724</v>
      </c>
      <c r="G36" s="91">
        <v>102.6</v>
      </c>
      <c r="H36" s="91">
        <v>77.83</v>
      </c>
      <c r="I36" s="85">
        <v>47.53</v>
      </c>
      <c r="J36" s="85">
        <f t="shared" si="5"/>
        <v>33.270000000000003</v>
      </c>
      <c r="K36" s="85">
        <f t="shared" si="6"/>
        <v>0.39</v>
      </c>
      <c r="L36" s="86">
        <f t="shared" si="7"/>
        <v>33.659999999999997</v>
      </c>
      <c r="M36" s="82" t="s">
        <v>30</v>
      </c>
      <c r="N36" s="82" t="s">
        <v>721</v>
      </c>
      <c r="O36" s="82" t="s">
        <v>722</v>
      </c>
      <c r="P36" s="87"/>
      <c r="Q36" s="82" t="s">
        <v>24</v>
      </c>
    </row>
    <row r="37" spans="1:17" s="88" customFormat="1" ht="36" customHeight="1">
      <c r="A37" s="81">
        <v>32</v>
      </c>
      <c r="B37" s="82" t="s">
        <v>547</v>
      </c>
      <c r="C37" s="82" t="s">
        <v>718</v>
      </c>
      <c r="D37" s="83" t="s">
        <v>727</v>
      </c>
      <c r="E37" s="84" t="s">
        <v>643</v>
      </c>
      <c r="F37" s="84" t="s">
        <v>720</v>
      </c>
      <c r="G37" s="85">
        <v>73.48</v>
      </c>
      <c r="H37" s="91">
        <v>51.85</v>
      </c>
      <c r="I37" s="85">
        <v>45.86</v>
      </c>
      <c r="J37" s="85">
        <f t="shared" si="5"/>
        <v>32.1</v>
      </c>
      <c r="K37" s="85">
        <f t="shared" si="6"/>
        <v>0.26</v>
      </c>
      <c r="L37" s="86">
        <f t="shared" si="7"/>
        <v>32.36</v>
      </c>
      <c r="M37" s="82" t="s">
        <v>30</v>
      </c>
      <c r="N37" s="82" t="s">
        <v>721</v>
      </c>
      <c r="O37" s="82" t="s">
        <v>722</v>
      </c>
      <c r="P37" s="92"/>
      <c r="Q37" s="82" t="s">
        <v>24</v>
      </c>
    </row>
    <row r="38" spans="1:17" s="88" customFormat="1" ht="36" customHeight="1">
      <c r="A38" s="81">
        <v>33</v>
      </c>
      <c r="B38" s="82" t="s">
        <v>547</v>
      </c>
      <c r="C38" s="82" t="s">
        <v>718</v>
      </c>
      <c r="D38" s="83" t="s">
        <v>728</v>
      </c>
      <c r="E38" s="84" t="s">
        <v>637</v>
      </c>
      <c r="F38" s="84" t="s">
        <v>724</v>
      </c>
      <c r="G38" s="85">
        <v>61.86</v>
      </c>
      <c r="H38" s="91">
        <v>51.79</v>
      </c>
      <c r="I38" s="85">
        <v>35.08</v>
      </c>
      <c r="J38" s="85">
        <f t="shared" si="5"/>
        <v>24.56</v>
      </c>
      <c r="K38" s="85">
        <f t="shared" si="6"/>
        <v>0.26</v>
      </c>
      <c r="L38" s="86">
        <f t="shared" si="7"/>
        <v>24.82</v>
      </c>
      <c r="M38" s="82" t="s">
        <v>30</v>
      </c>
      <c r="N38" s="82" t="s">
        <v>721</v>
      </c>
      <c r="O38" s="82" t="s">
        <v>722</v>
      </c>
      <c r="P38" s="90"/>
      <c r="Q38" s="82" t="s">
        <v>24</v>
      </c>
    </row>
    <row r="39" spans="1:17" s="88" customFormat="1" ht="36">
      <c r="A39" s="81">
        <v>34</v>
      </c>
      <c r="B39" s="82" t="s">
        <v>547</v>
      </c>
      <c r="C39" s="82" t="s">
        <v>729</v>
      </c>
      <c r="D39" s="82" t="s">
        <v>730</v>
      </c>
      <c r="E39" s="82" t="s">
        <v>731</v>
      </c>
      <c r="F39" s="82" t="s">
        <v>732</v>
      </c>
      <c r="G39" s="82">
        <v>59.45</v>
      </c>
      <c r="H39" s="82">
        <v>44.43</v>
      </c>
      <c r="I39" s="82">
        <v>40.76</v>
      </c>
      <c r="J39" s="85">
        <f t="shared" si="5"/>
        <v>28.53</v>
      </c>
      <c r="K39" s="85">
        <v>0</v>
      </c>
      <c r="L39" s="86">
        <f t="shared" si="7"/>
        <v>28.53</v>
      </c>
      <c r="M39" s="82" t="s">
        <v>30</v>
      </c>
      <c r="N39" s="82" t="s">
        <v>255</v>
      </c>
      <c r="O39" s="82" t="s">
        <v>722</v>
      </c>
      <c r="P39" s="95" t="s">
        <v>733</v>
      </c>
      <c r="Q39" s="82" t="s">
        <v>24</v>
      </c>
    </row>
    <row r="40" spans="1:17" s="88" customFormat="1" ht="36">
      <c r="A40" s="81">
        <v>35</v>
      </c>
      <c r="B40" s="82" t="s">
        <v>547</v>
      </c>
      <c r="C40" s="82" t="s">
        <v>734</v>
      </c>
      <c r="D40" s="82" t="s">
        <v>735</v>
      </c>
      <c r="E40" s="82" t="s">
        <v>736</v>
      </c>
      <c r="F40" s="82" t="s">
        <v>737</v>
      </c>
      <c r="G40" s="82">
        <v>57.86</v>
      </c>
      <c r="H40" s="82">
        <v>43.72</v>
      </c>
      <c r="I40" s="82">
        <v>40.11</v>
      </c>
      <c r="J40" s="85">
        <f t="shared" si="5"/>
        <v>28.08</v>
      </c>
      <c r="K40" s="85">
        <v>0</v>
      </c>
      <c r="L40" s="86">
        <f t="shared" si="7"/>
        <v>28.08</v>
      </c>
      <c r="M40" s="82" t="s">
        <v>30</v>
      </c>
      <c r="N40" s="82" t="s">
        <v>255</v>
      </c>
      <c r="O40" s="82" t="s">
        <v>722</v>
      </c>
      <c r="P40" s="95"/>
      <c r="Q40" s="82" t="s">
        <v>24</v>
      </c>
    </row>
    <row r="41" spans="1:17" s="88" customFormat="1" ht="36" customHeight="1">
      <c r="A41" s="81">
        <v>36</v>
      </c>
      <c r="B41" s="82" t="s">
        <v>547</v>
      </c>
      <c r="C41" s="82" t="s">
        <v>738</v>
      </c>
      <c r="D41" s="82" t="s">
        <v>739</v>
      </c>
      <c r="E41" s="82" t="s">
        <v>740</v>
      </c>
      <c r="F41" s="82" t="s">
        <v>741</v>
      </c>
      <c r="G41" s="82">
        <v>68.95</v>
      </c>
      <c r="H41" s="82">
        <v>49.62</v>
      </c>
      <c r="I41" s="82">
        <v>45.52</v>
      </c>
      <c r="J41" s="85">
        <f t="shared" si="5"/>
        <v>31.86</v>
      </c>
      <c r="K41" s="85">
        <v>0</v>
      </c>
      <c r="L41" s="86">
        <f t="shared" si="7"/>
        <v>31.86</v>
      </c>
      <c r="M41" s="82" t="s">
        <v>21</v>
      </c>
      <c r="N41" s="82" t="s">
        <v>742</v>
      </c>
      <c r="O41" s="82" t="s">
        <v>722</v>
      </c>
      <c r="P41" s="95" t="s">
        <v>743</v>
      </c>
      <c r="Q41" s="82" t="s">
        <v>24</v>
      </c>
    </row>
    <row r="42" spans="1:17" s="88" customFormat="1" ht="36" customHeight="1">
      <c r="A42" s="81">
        <v>37</v>
      </c>
      <c r="B42" s="82" t="s">
        <v>110</v>
      </c>
      <c r="C42" s="82" t="s">
        <v>744</v>
      </c>
      <c r="D42" s="82" t="s">
        <v>745</v>
      </c>
      <c r="E42" s="82" t="s">
        <v>746</v>
      </c>
      <c r="F42" s="82" t="s">
        <v>747</v>
      </c>
      <c r="G42" s="82">
        <v>54.17</v>
      </c>
      <c r="H42" s="82">
        <v>45.39</v>
      </c>
      <c r="I42" s="82">
        <v>40.9</v>
      </c>
      <c r="J42" s="85">
        <f t="shared" si="5"/>
        <v>28.63</v>
      </c>
      <c r="K42" s="85">
        <v>0</v>
      </c>
      <c r="L42" s="86">
        <f t="shared" si="7"/>
        <v>28.63</v>
      </c>
      <c r="M42" s="82" t="s">
        <v>30</v>
      </c>
      <c r="N42" s="82" t="s">
        <v>748</v>
      </c>
      <c r="O42" s="82" t="s">
        <v>749</v>
      </c>
      <c r="P42" s="87"/>
      <c r="Q42" s="82" t="s">
        <v>750</v>
      </c>
    </row>
    <row r="43" spans="1:17" s="88" customFormat="1" ht="36" customHeight="1">
      <c r="A43" s="81">
        <v>38</v>
      </c>
      <c r="B43" s="82" t="s">
        <v>454</v>
      </c>
      <c r="C43" s="82" t="s">
        <v>751</v>
      </c>
      <c r="D43" s="82" t="s">
        <v>752</v>
      </c>
      <c r="E43" s="82" t="s">
        <v>753</v>
      </c>
      <c r="F43" s="82" t="s">
        <v>754</v>
      </c>
      <c r="G43" s="82">
        <v>62.08</v>
      </c>
      <c r="H43" s="82">
        <v>40.76</v>
      </c>
      <c r="I43" s="82">
        <v>37.39</v>
      </c>
      <c r="J43" s="85">
        <f t="shared" si="5"/>
        <v>26.17</v>
      </c>
      <c r="K43" s="85">
        <v>0</v>
      </c>
      <c r="L43" s="86">
        <f t="shared" si="7"/>
        <v>26.17</v>
      </c>
      <c r="M43" s="82" t="s">
        <v>30</v>
      </c>
      <c r="N43" s="82" t="s">
        <v>755</v>
      </c>
      <c r="O43" s="82" t="s">
        <v>756</v>
      </c>
      <c r="P43" s="94" t="s">
        <v>757</v>
      </c>
      <c r="Q43" s="82" t="s">
        <v>461</v>
      </c>
    </row>
    <row r="44" spans="1:17" s="88" customFormat="1" ht="36" customHeight="1">
      <c r="A44" s="81">
        <v>39</v>
      </c>
      <c r="B44" s="82" t="s">
        <v>454</v>
      </c>
      <c r="C44" s="82" t="s">
        <v>751</v>
      </c>
      <c r="D44" s="82" t="s">
        <v>758</v>
      </c>
      <c r="E44" s="82" t="s">
        <v>759</v>
      </c>
      <c r="F44" s="82" t="s">
        <v>760</v>
      </c>
      <c r="G44" s="82">
        <v>42.87</v>
      </c>
      <c r="H44" s="82">
        <v>38.15</v>
      </c>
      <c r="I44" s="82">
        <v>35.19</v>
      </c>
      <c r="J44" s="85">
        <f t="shared" si="5"/>
        <v>24.63</v>
      </c>
      <c r="K44" s="85">
        <v>0</v>
      </c>
      <c r="L44" s="86">
        <f t="shared" si="7"/>
        <v>24.63</v>
      </c>
      <c r="M44" s="82" t="s">
        <v>30</v>
      </c>
      <c r="N44" s="82" t="s">
        <v>755</v>
      </c>
      <c r="O44" s="82" t="s">
        <v>756</v>
      </c>
      <c r="P44" s="87"/>
      <c r="Q44" s="82" t="s">
        <v>461</v>
      </c>
    </row>
    <row r="45" spans="1:17" s="88" customFormat="1" ht="36" customHeight="1">
      <c r="A45" s="81">
        <v>40</v>
      </c>
      <c r="B45" s="82" t="s">
        <v>761</v>
      </c>
      <c r="C45" s="82" t="s">
        <v>762</v>
      </c>
      <c r="D45" s="82" t="s">
        <v>763</v>
      </c>
      <c r="E45" s="82" t="s">
        <v>764</v>
      </c>
      <c r="F45" s="82" t="s">
        <v>765</v>
      </c>
      <c r="G45" s="82">
        <v>55.27</v>
      </c>
      <c r="H45" s="82">
        <v>52.61</v>
      </c>
      <c r="I45" s="82">
        <v>44.91</v>
      </c>
      <c r="J45" s="85">
        <f t="shared" si="5"/>
        <v>31.44</v>
      </c>
      <c r="K45" s="85">
        <v>0</v>
      </c>
      <c r="L45" s="86">
        <f t="shared" si="7"/>
        <v>31.44</v>
      </c>
      <c r="M45" s="82" t="s">
        <v>30</v>
      </c>
      <c r="N45" s="82" t="s">
        <v>766</v>
      </c>
      <c r="O45" s="82" t="s">
        <v>767</v>
      </c>
      <c r="P45" s="94"/>
      <c r="Q45" s="82" t="s">
        <v>768</v>
      </c>
    </row>
    <row r="46" spans="1:17" s="88" customFormat="1" ht="36" customHeight="1">
      <c r="A46" s="81">
        <v>41</v>
      </c>
      <c r="B46" s="82" t="s">
        <v>33</v>
      </c>
      <c r="C46" s="82" t="s">
        <v>34</v>
      </c>
      <c r="D46" s="82" t="s">
        <v>769</v>
      </c>
      <c r="E46" s="82" t="s">
        <v>770</v>
      </c>
      <c r="F46" s="82" t="s">
        <v>771</v>
      </c>
      <c r="G46" s="82">
        <v>73.73</v>
      </c>
      <c r="H46" s="82">
        <v>48.99</v>
      </c>
      <c r="I46" s="82">
        <v>41.53</v>
      </c>
      <c r="J46" s="85">
        <f t="shared" si="5"/>
        <v>29.07</v>
      </c>
      <c r="K46" s="85">
        <v>0</v>
      </c>
      <c r="L46" s="86">
        <f t="shared" si="7"/>
        <v>29.07</v>
      </c>
      <c r="M46" s="82" t="s">
        <v>30</v>
      </c>
      <c r="N46" s="82" t="s">
        <v>70</v>
      </c>
      <c r="O46" s="82" t="s">
        <v>772</v>
      </c>
      <c r="P46" s="94" t="s">
        <v>773</v>
      </c>
      <c r="Q46" s="82" t="s">
        <v>774</v>
      </c>
    </row>
    <row r="47" spans="1:17" s="88" customFormat="1" ht="36" customHeight="1">
      <c r="A47" s="81">
        <v>42</v>
      </c>
      <c r="B47" s="82" t="s">
        <v>775</v>
      </c>
      <c r="C47" s="82" t="s">
        <v>776</v>
      </c>
      <c r="D47" s="83" t="s">
        <v>777</v>
      </c>
      <c r="E47" s="84" t="s">
        <v>778</v>
      </c>
      <c r="F47" s="84" t="s">
        <v>779</v>
      </c>
      <c r="G47" s="85">
        <v>46</v>
      </c>
      <c r="H47" s="85">
        <v>39.31</v>
      </c>
      <c r="I47" s="85">
        <v>35.869999999999997</v>
      </c>
      <c r="J47" s="85">
        <f t="shared" si="5"/>
        <v>25.11</v>
      </c>
      <c r="K47" s="85">
        <v>0</v>
      </c>
      <c r="L47" s="86">
        <f t="shared" si="7"/>
        <v>25.11</v>
      </c>
      <c r="M47" s="82" t="s">
        <v>30</v>
      </c>
      <c r="N47" s="82" t="s">
        <v>220</v>
      </c>
      <c r="O47" s="82" t="s">
        <v>780</v>
      </c>
      <c r="P47" s="87"/>
      <c r="Q47" s="82" t="s">
        <v>781</v>
      </c>
    </row>
    <row r="48" spans="1:17" s="88" customFormat="1" ht="36" customHeight="1">
      <c r="A48" s="81">
        <v>43</v>
      </c>
      <c r="B48" s="82" t="s">
        <v>775</v>
      </c>
      <c r="C48" s="82" t="s">
        <v>776</v>
      </c>
      <c r="D48" s="83" t="s">
        <v>782</v>
      </c>
      <c r="E48" s="84" t="s">
        <v>778</v>
      </c>
      <c r="F48" s="84" t="s">
        <v>779</v>
      </c>
      <c r="G48" s="85">
        <v>68.48</v>
      </c>
      <c r="H48" s="85">
        <v>59.74</v>
      </c>
      <c r="I48" s="85">
        <v>54.5</v>
      </c>
      <c r="J48" s="85">
        <f t="shared" si="5"/>
        <v>38.15</v>
      </c>
      <c r="K48" s="85">
        <v>0</v>
      </c>
      <c r="L48" s="86">
        <f t="shared" si="7"/>
        <v>38.15</v>
      </c>
      <c r="M48" s="82" t="s">
        <v>30</v>
      </c>
      <c r="N48" s="82" t="s">
        <v>220</v>
      </c>
      <c r="O48" s="82" t="s">
        <v>780</v>
      </c>
      <c r="P48" s="87"/>
      <c r="Q48" s="82" t="s">
        <v>781</v>
      </c>
    </row>
    <row r="49" spans="1:17" s="88" customFormat="1" ht="36" customHeight="1">
      <c r="A49" s="81">
        <v>44</v>
      </c>
      <c r="B49" s="82" t="s">
        <v>775</v>
      </c>
      <c r="C49" s="82" t="s">
        <v>216</v>
      </c>
      <c r="D49" s="83" t="s">
        <v>783</v>
      </c>
      <c r="E49" s="84" t="s">
        <v>637</v>
      </c>
      <c r="F49" s="84" t="s">
        <v>784</v>
      </c>
      <c r="G49" s="85">
        <v>45.37</v>
      </c>
      <c r="H49" s="85">
        <v>39.799999999999997</v>
      </c>
      <c r="I49" s="85">
        <v>36.42</v>
      </c>
      <c r="J49" s="85">
        <f t="shared" si="5"/>
        <v>25.49</v>
      </c>
      <c r="K49" s="85">
        <v>0</v>
      </c>
      <c r="L49" s="86">
        <f t="shared" si="7"/>
        <v>25.49</v>
      </c>
      <c r="M49" s="82" t="s">
        <v>30</v>
      </c>
      <c r="N49" s="82" t="s">
        <v>220</v>
      </c>
      <c r="O49" s="82" t="s">
        <v>780</v>
      </c>
      <c r="P49" s="90"/>
      <c r="Q49" s="82" t="s">
        <v>781</v>
      </c>
    </row>
    <row r="50" spans="1:17" s="88" customFormat="1" ht="36" customHeight="1">
      <c r="A50" s="81">
        <v>45</v>
      </c>
      <c r="B50" s="82" t="s">
        <v>775</v>
      </c>
      <c r="C50" s="82" t="s">
        <v>216</v>
      </c>
      <c r="D50" s="83" t="s">
        <v>785</v>
      </c>
      <c r="E50" s="84" t="s">
        <v>637</v>
      </c>
      <c r="F50" s="84" t="s">
        <v>784</v>
      </c>
      <c r="G50" s="85">
        <v>60.31</v>
      </c>
      <c r="H50" s="85">
        <v>54.49</v>
      </c>
      <c r="I50" s="85">
        <v>49.9</v>
      </c>
      <c r="J50" s="85">
        <f t="shared" si="5"/>
        <v>34.93</v>
      </c>
      <c r="K50" s="85">
        <v>0</v>
      </c>
      <c r="L50" s="86">
        <f t="shared" si="7"/>
        <v>34.93</v>
      </c>
      <c r="M50" s="82" t="s">
        <v>30</v>
      </c>
      <c r="N50" s="82" t="s">
        <v>220</v>
      </c>
      <c r="O50" s="82" t="s">
        <v>780</v>
      </c>
      <c r="P50" s="90"/>
      <c r="Q50" s="82" t="s">
        <v>781</v>
      </c>
    </row>
    <row r="51" spans="1:17" s="88" customFormat="1" ht="36" customHeight="1">
      <c r="A51" s="81">
        <v>46</v>
      </c>
      <c r="B51" s="82" t="s">
        <v>775</v>
      </c>
      <c r="C51" s="82" t="s">
        <v>216</v>
      </c>
      <c r="D51" s="83" t="s">
        <v>786</v>
      </c>
      <c r="E51" s="84" t="s">
        <v>637</v>
      </c>
      <c r="F51" s="84" t="s">
        <v>784</v>
      </c>
      <c r="G51" s="91">
        <v>73.86</v>
      </c>
      <c r="H51" s="91">
        <v>65.44</v>
      </c>
      <c r="I51" s="85">
        <v>59.98</v>
      </c>
      <c r="J51" s="85">
        <f t="shared" si="5"/>
        <v>41.99</v>
      </c>
      <c r="K51" s="85">
        <v>0</v>
      </c>
      <c r="L51" s="86">
        <f t="shared" si="7"/>
        <v>41.99</v>
      </c>
      <c r="M51" s="82" t="s">
        <v>30</v>
      </c>
      <c r="N51" s="82" t="s">
        <v>220</v>
      </c>
      <c r="O51" s="82" t="s">
        <v>780</v>
      </c>
      <c r="P51" s="87"/>
      <c r="Q51" s="82" t="s">
        <v>781</v>
      </c>
    </row>
    <row r="52" spans="1:17" s="88" customFormat="1" ht="36" customHeight="1">
      <c r="A52" s="81">
        <v>47</v>
      </c>
      <c r="B52" s="82" t="s">
        <v>775</v>
      </c>
      <c r="C52" s="82" t="s">
        <v>216</v>
      </c>
      <c r="D52" s="83" t="s">
        <v>787</v>
      </c>
      <c r="E52" s="84" t="s">
        <v>643</v>
      </c>
      <c r="F52" s="84" t="s">
        <v>788</v>
      </c>
      <c r="G52" s="91">
        <v>45.95</v>
      </c>
      <c r="H52" s="91">
        <v>43.93</v>
      </c>
      <c r="I52" s="85">
        <v>40.31</v>
      </c>
      <c r="J52" s="85">
        <f t="shared" si="5"/>
        <v>28.22</v>
      </c>
      <c r="K52" s="85">
        <v>0</v>
      </c>
      <c r="L52" s="86">
        <f t="shared" si="7"/>
        <v>28.22</v>
      </c>
      <c r="M52" s="82" t="s">
        <v>30</v>
      </c>
      <c r="N52" s="82" t="s">
        <v>220</v>
      </c>
      <c r="O52" s="82" t="s">
        <v>780</v>
      </c>
      <c r="P52" s="87"/>
      <c r="Q52" s="82" t="s">
        <v>781</v>
      </c>
    </row>
    <row r="53" spans="1:17" s="88" customFormat="1" ht="36" customHeight="1">
      <c r="A53" s="81">
        <v>48</v>
      </c>
      <c r="B53" s="82" t="s">
        <v>775</v>
      </c>
      <c r="C53" s="82" t="s">
        <v>216</v>
      </c>
      <c r="D53" s="83" t="s">
        <v>789</v>
      </c>
      <c r="E53" s="84" t="s">
        <v>643</v>
      </c>
      <c r="F53" s="84" t="s">
        <v>788</v>
      </c>
      <c r="G53" s="91">
        <v>42.43</v>
      </c>
      <c r="H53" s="91">
        <v>40.659999999999997</v>
      </c>
      <c r="I53" s="85">
        <v>35.1</v>
      </c>
      <c r="J53" s="85">
        <f t="shared" si="5"/>
        <v>24.57</v>
      </c>
      <c r="K53" s="85">
        <v>0</v>
      </c>
      <c r="L53" s="86">
        <f t="shared" si="7"/>
        <v>24.57</v>
      </c>
      <c r="M53" s="82" t="s">
        <v>30</v>
      </c>
      <c r="N53" s="82" t="s">
        <v>220</v>
      </c>
      <c r="O53" s="82" t="s">
        <v>780</v>
      </c>
      <c r="P53" s="87"/>
      <c r="Q53" s="82" t="s">
        <v>781</v>
      </c>
    </row>
    <row r="54" spans="1:17" s="88" customFormat="1" ht="36" customHeight="1">
      <c r="A54" s="81">
        <v>49</v>
      </c>
      <c r="B54" s="82" t="s">
        <v>790</v>
      </c>
      <c r="C54" s="82" t="s">
        <v>210</v>
      </c>
      <c r="D54" s="83" t="s">
        <v>791</v>
      </c>
      <c r="E54" s="84" t="s">
        <v>792</v>
      </c>
      <c r="F54" s="84" t="s">
        <v>793</v>
      </c>
      <c r="G54" s="85">
        <v>65.28</v>
      </c>
      <c r="H54" s="85">
        <v>54.26</v>
      </c>
      <c r="I54" s="85">
        <v>49.44</v>
      </c>
      <c r="J54" s="85">
        <f t="shared" si="5"/>
        <v>34.61</v>
      </c>
      <c r="K54" s="85">
        <f t="shared" ref="K54:K63" si="8">H54*0.005</f>
        <v>0.27</v>
      </c>
      <c r="L54" s="86">
        <f t="shared" si="7"/>
        <v>34.880000000000003</v>
      </c>
      <c r="M54" s="82" t="s">
        <v>30</v>
      </c>
      <c r="N54" s="82" t="s">
        <v>214</v>
      </c>
      <c r="O54" s="82" t="s">
        <v>794</v>
      </c>
      <c r="P54" s="87"/>
      <c r="Q54" s="82"/>
    </row>
    <row r="55" spans="1:17" s="88" customFormat="1" ht="36" customHeight="1">
      <c r="A55" s="81">
        <v>50</v>
      </c>
      <c r="B55" s="82" t="s">
        <v>790</v>
      </c>
      <c r="C55" s="82" t="s">
        <v>795</v>
      </c>
      <c r="D55" s="83" t="s">
        <v>796</v>
      </c>
      <c r="E55" s="84" t="s">
        <v>637</v>
      </c>
      <c r="F55" s="84" t="s">
        <v>784</v>
      </c>
      <c r="G55" s="85">
        <v>285.64</v>
      </c>
      <c r="H55" s="85">
        <v>255.11</v>
      </c>
      <c r="I55" s="85">
        <v>230.28</v>
      </c>
      <c r="J55" s="85">
        <f t="shared" si="5"/>
        <v>161.19999999999999</v>
      </c>
      <c r="K55" s="85">
        <f t="shared" si="8"/>
        <v>1.28</v>
      </c>
      <c r="L55" s="86">
        <f t="shared" si="7"/>
        <v>162.47999999999999</v>
      </c>
      <c r="M55" s="82" t="s">
        <v>30</v>
      </c>
      <c r="N55" s="82" t="s">
        <v>214</v>
      </c>
      <c r="O55" s="82" t="s">
        <v>794</v>
      </c>
      <c r="P55" s="90"/>
      <c r="Q55" s="82"/>
    </row>
    <row r="56" spans="1:17" s="88" customFormat="1" ht="36" customHeight="1">
      <c r="A56" s="81">
        <v>51</v>
      </c>
      <c r="B56" s="82" t="s">
        <v>790</v>
      </c>
      <c r="C56" s="82" t="s">
        <v>795</v>
      </c>
      <c r="D56" s="83" t="s">
        <v>797</v>
      </c>
      <c r="E56" s="84" t="s">
        <v>637</v>
      </c>
      <c r="F56" s="84" t="s">
        <v>784</v>
      </c>
      <c r="G56" s="85">
        <v>66.5</v>
      </c>
      <c r="H56" s="85">
        <v>61.03</v>
      </c>
      <c r="I56" s="85">
        <v>55.57</v>
      </c>
      <c r="J56" s="85">
        <f t="shared" si="5"/>
        <v>38.9</v>
      </c>
      <c r="K56" s="85">
        <f t="shared" si="8"/>
        <v>0.31</v>
      </c>
      <c r="L56" s="86">
        <f t="shared" si="7"/>
        <v>39.21</v>
      </c>
      <c r="M56" s="82" t="s">
        <v>30</v>
      </c>
      <c r="N56" s="82" t="s">
        <v>214</v>
      </c>
      <c r="O56" s="82" t="s">
        <v>794</v>
      </c>
      <c r="P56" s="90"/>
      <c r="Q56" s="82"/>
    </row>
    <row r="57" spans="1:17" s="88" customFormat="1" ht="36" customHeight="1">
      <c r="A57" s="81">
        <v>52</v>
      </c>
      <c r="B57" s="82" t="s">
        <v>790</v>
      </c>
      <c r="C57" s="82" t="s">
        <v>798</v>
      </c>
      <c r="D57" s="83" t="s">
        <v>799</v>
      </c>
      <c r="E57" s="84" t="s">
        <v>800</v>
      </c>
      <c r="F57" s="84" t="s">
        <v>801</v>
      </c>
      <c r="G57" s="85">
        <v>102.08</v>
      </c>
      <c r="H57" s="85">
        <v>93.33</v>
      </c>
      <c r="I57" s="85">
        <v>84.41</v>
      </c>
      <c r="J57" s="85">
        <f>I57*0.7</f>
        <v>59.09</v>
      </c>
      <c r="K57" s="85">
        <f>H57*0.005</f>
        <v>0.47</v>
      </c>
      <c r="L57" s="86">
        <f>J57+K57</f>
        <v>59.56</v>
      </c>
      <c r="M57" s="82" t="s">
        <v>30</v>
      </c>
      <c r="N57" s="82" t="s">
        <v>214</v>
      </c>
      <c r="O57" s="82" t="s">
        <v>802</v>
      </c>
      <c r="Q57" s="82"/>
    </row>
    <row r="58" spans="1:17" s="88" customFormat="1" ht="36" customHeight="1">
      <c r="A58" s="81">
        <v>53</v>
      </c>
      <c r="B58" s="82" t="s">
        <v>547</v>
      </c>
      <c r="C58" s="82" t="s">
        <v>729</v>
      </c>
      <c r="D58" s="83" t="s">
        <v>803</v>
      </c>
      <c r="E58" s="84" t="s">
        <v>637</v>
      </c>
      <c r="F58" s="84" t="s">
        <v>804</v>
      </c>
      <c r="G58" s="85">
        <v>65.59</v>
      </c>
      <c r="H58" s="85">
        <v>55.81</v>
      </c>
      <c r="I58" s="85">
        <v>50.3</v>
      </c>
      <c r="J58" s="85">
        <f t="shared" si="5"/>
        <v>35.21</v>
      </c>
      <c r="K58" s="85">
        <f t="shared" si="8"/>
        <v>0.28000000000000003</v>
      </c>
      <c r="L58" s="86">
        <f t="shared" si="7"/>
        <v>35.49</v>
      </c>
      <c r="M58" s="82" t="s">
        <v>30</v>
      </c>
      <c r="N58" s="82" t="s">
        <v>255</v>
      </c>
      <c r="O58" s="82" t="s">
        <v>805</v>
      </c>
      <c r="P58" s="87"/>
      <c r="Q58" s="82" t="s">
        <v>24</v>
      </c>
    </row>
    <row r="59" spans="1:17" s="88" customFormat="1" ht="36" customHeight="1">
      <c r="A59" s="81">
        <v>54</v>
      </c>
      <c r="B59" s="82" t="s">
        <v>547</v>
      </c>
      <c r="C59" s="82" t="s">
        <v>729</v>
      </c>
      <c r="D59" s="83" t="s">
        <v>806</v>
      </c>
      <c r="E59" s="84" t="s">
        <v>637</v>
      </c>
      <c r="F59" s="84" t="s">
        <v>804</v>
      </c>
      <c r="G59" s="85">
        <v>64.05</v>
      </c>
      <c r="H59" s="85">
        <v>53.75</v>
      </c>
      <c r="I59" s="85">
        <v>48.38</v>
      </c>
      <c r="J59" s="85">
        <f t="shared" si="5"/>
        <v>33.869999999999997</v>
      </c>
      <c r="K59" s="85">
        <f t="shared" si="8"/>
        <v>0.27</v>
      </c>
      <c r="L59" s="86">
        <f t="shared" si="7"/>
        <v>34.14</v>
      </c>
      <c r="M59" s="82" t="s">
        <v>30</v>
      </c>
      <c r="N59" s="82" t="s">
        <v>255</v>
      </c>
      <c r="O59" s="82" t="s">
        <v>805</v>
      </c>
      <c r="P59" s="90"/>
      <c r="Q59" s="82" t="s">
        <v>24</v>
      </c>
    </row>
    <row r="60" spans="1:17" s="88" customFormat="1" ht="36" customHeight="1">
      <c r="A60" s="81">
        <v>55</v>
      </c>
      <c r="B60" s="82" t="s">
        <v>547</v>
      </c>
      <c r="C60" s="82" t="s">
        <v>729</v>
      </c>
      <c r="D60" s="83" t="s">
        <v>807</v>
      </c>
      <c r="E60" s="84" t="s">
        <v>637</v>
      </c>
      <c r="F60" s="84" t="s">
        <v>804</v>
      </c>
      <c r="G60" s="85">
        <v>251.52</v>
      </c>
      <c r="H60" s="85">
        <v>214.44</v>
      </c>
      <c r="I60" s="85">
        <v>195.92</v>
      </c>
      <c r="J60" s="85">
        <f t="shared" si="5"/>
        <v>137.13999999999999</v>
      </c>
      <c r="K60" s="85">
        <f t="shared" si="8"/>
        <v>1.07</v>
      </c>
      <c r="L60" s="86">
        <f t="shared" si="7"/>
        <v>138.21</v>
      </c>
      <c r="M60" s="82" t="s">
        <v>30</v>
      </c>
      <c r="N60" s="82" t="s">
        <v>255</v>
      </c>
      <c r="O60" s="82" t="s">
        <v>805</v>
      </c>
      <c r="P60" s="90"/>
      <c r="Q60" s="82" t="s">
        <v>24</v>
      </c>
    </row>
    <row r="61" spans="1:17" s="88" customFormat="1" ht="36" customHeight="1">
      <c r="A61" s="81">
        <v>56</v>
      </c>
      <c r="B61" s="82" t="s">
        <v>547</v>
      </c>
      <c r="C61" s="82" t="s">
        <v>808</v>
      </c>
      <c r="D61" s="83" t="s">
        <v>809</v>
      </c>
      <c r="E61" s="84" t="s">
        <v>637</v>
      </c>
      <c r="F61" s="84" t="s">
        <v>784</v>
      </c>
      <c r="G61" s="91">
        <v>57.84</v>
      </c>
      <c r="H61" s="91">
        <v>43.23</v>
      </c>
      <c r="I61" s="85">
        <v>37.69</v>
      </c>
      <c r="J61" s="85">
        <f t="shared" si="5"/>
        <v>26.38</v>
      </c>
      <c r="K61" s="85">
        <f t="shared" si="8"/>
        <v>0.22</v>
      </c>
      <c r="L61" s="86">
        <f t="shared" si="7"/>
        <v>26.6</v>
      </c>
      <c r="M61" s="82" t="s">
        <v>30</v>
      </c>
      <c r="N61" s="82" t="s">
        <v>255</v>
      </c>
      <c r="O61" s="82" t="s">
        <v>805</v>
      </c>
      <c r="P61" s="87"/>
      <c r="Q61" s="82" t="s">
        <v>24</v>
      </c>
    </row>
    <row r="62" spans="1:17" s="88" customFormat="1" ht="36" customHeight="1">
      <c r="A62" s="81">
        <v>57</v>
      </c>
      <c r="B62" s="82" t="s">
        <v>256</v>
      </c>
      <c r="C62" s="82" t="s">
        <v>810</v>
      </c>
      <c r="D62" s="82" t="s">
        <v>811</v>
      </c>
      <c r="E62" s="82" t="s">
        <v>812</v>
      </c>
      <c r="F62" s="84" t="s">
        <v>784</v>
      </c>
      <c r="G62" s="85">
        <v>514.21</v>
      </c>
      <c r="H62" s="85">
        <v>184.54</v>
      </c>
      <c r="I62" s="85">
        <v>125.31</v>
      </c>
      <c r="J62" s="85">
        <f t="shared" si="5"/>
        <v>87.72</v>
      </c>
      <c r="K62" s="85">
        <f t="shared" si="8"/>
        <v>0.92</v>
      </c>
      <c r="L62" s="86">
        <f t="shared" si="7"/>
        <v>88.64</v>
      </c>
      <c r="M62" s="82" t="s">
        <v>30</v>
      </c>
      <c r="N62" s="82" t="s">
        <v>813</v>
      </c>
      <c r="O62" s="82" t="s">
        <v>814</v>
      </c>
      <c r="P62" s="87"/>
      <c r="Q62" s="11" t="s">
        <v>262</v>
      </c>
    </row>
    <row r="63" spans="1:17" s="88" customFormat="1" ht="36" customHeight="1">
      <c r="A63" s="81">
        <v>58</v>
      </c>
      <c r="B63" s="82" t="s">
        <v>16</v>
      </c>
      <c r="C63" s="82" t="s">
        <v>815</v>
      </c>
      <c r="D63" s="83" t="s">
        <v>816</v>
      </c>
      <c r="E63" s="84" t="s">
        <v>800</v>
      </c>
      <c r="F63" s="84" t="s">
        <v>817</v>
      </c>
      <c r="G63" s="85">
        <v>51.23</v>
      </c>
      <c r="H63" s="85">
        <v>39.520000000000003</v>
      </c>
      <c r="I63" s="85">
        <v>35.19</v>
      </c>
      <c r="J63" s="85">
        <f t="shared" si="5"/>
        <v>24.63</v>
      </c>
      <c r="K63" s="85">
        <f t="shared" si="8"/>
        <v>0.2</v>
      </c>
      <c r="L63" s="86">
        <f t="shared" si="7"/>
        <v>24.83</v>
      </c>
      <c r="M63" s="82" t="s">
        <v>30</v>
      </c>
      <c r="N63" s="82" t="s">
        <v>818</v>
      </c>
      <c r="O63" s="82" t="s">
        <v>819</v>
      </c>
      <c r="P63" s="87"/>
      <c r="Q63" s="82" t="s">
        <v>24</v>
      </c>
    </row>
    <row r="64" spans="1:17" s="88" customFormat="1" ht="36" customHeight="1">
      <c r="A64" s="81">
        <v>59</v>
      </c>
      <c r="B64" s="82" t="s">
        <v>820</v>
      </c>
      <c r="C64" s="82" t="s">
        <v>821</v>
      </c>
      <c r="D64" s="83" t="s">
        <v>822</v>
      </c>
      <c r="E64" s="84" t="s">
        <v>823</v>
      </c>
      <c r="F64" s="82" t="s">
        <v>824</v>
      </c>
      <c r="G64" s="85">
        <v>86.01</v>
      </c>
      <c r="H64" s="85">
        <v>60.38</v>
      </c>
      <c r="I64" s="85">
        <v>58.17</v>
      </c>
      <c r="J64" s="85">
        <f t="shared" si="5"/>
        <v>40.72</v>
      </c>
      <c r="K64" s="85">
        <v>0</v>
      </c>
      <c r="L64" s="86">
        <f t="shared" ref="L64:L69" si="9">SUM(J64:K64)</f>
        <v>40.72</v>
      </c>
      <c r="M64" s="82" t="s">
        <v>30</v>
      </c>
      <c r="N64" s="82" t="s">
        <v>825</v>
      </c>
      <c r="O64" s="82" t="s">
        <v>826</v>
      </c>
      <c r="P64" s="95" t="s">
        <v>827</v>
      </c>
      <c r="Q64" s="82" t="s">
        <v>828</v>
      </c>
    </row>
    <row r="65" spans="1:17" s="88" customFormat="1" ht="36" customHeight="1">
      <c r="A65" s="81">
        <v>60</v>
      </c>
      <c r="B65" s="82" t="s">
        <v>820</v>
      </c>
      <c r="C65" s="82" t="s">
        <v>829</v>
      </c>
      <c r="D65" s="83" t="s">
        <v>830</v>
      </c>
      <c r="E65" s="84" t="s">
        <v>87</v>
      </c>
      <c r="F65" s="84" t="s">
        <v>831</v>
      </c>
      <c r="G65" s="85">
        <v>103.91</v>
      </c>
      <c r="H65" s="85">
        <v>47.09</v>
      </c>
      <c r="I65" s="85">
        <v>44.02</v>
      </c>
      <c r="J65" s="85">
        <f t="shared" si="5"/>
        <v>30.81</v>
      </c>
      <c r="K65" s="85">
        <v>0</v>
      </c>
      <c r="L65" s="86">
        <f t="shared" si="9"/>
        <v>30.81</v>
      </c>
      <c r="M65" s="82" t="s">
        <v>30</v>
      </c>
      <c r="N65" s="82" t="s">
        <v>832</v>
      </c>
      <c r="O65" s="82" t="s">
        <v>826</v>
      </c>
      <c r="P65" s="95"/>
      <c r="Q65" s="82" t="s">
        <v>828</v>
      </c>
    </row>
    <row r="66" spans="1:17" s="88" customFormat="1" ht="36" customHeight="1">
      <c r="A66" s="81">
        <v>61</v>
      </c>
      <c r="B66" s="82" t="s">
        <v>833</v>
      </c>
      <c r="C66" s="82" t="s">
        <v>834</v>
      </c>
      <c r="D66" s="83" t="s">
        <v>835</v>
      </c>
      <c r="E66" s="84" t="s">
        <v>836</v>
      </c>
      <c r="F66" s="84" t="s">
        <v>837</v>
      </c>
      <c r="G66" s="85">
        <v>77.27</v>
      </c>
      <c r="H66" s="85">
        <v>57.76</v>
      </c>
      <c r="I66" s="85">
        <v>53.97</v>
      </c>
      <c r="J66" s="85">
        <f t="shared" si="5"/>
        <v>37.78</v>
      </c>
      <c r="K66" s="85">
        <v>0</v>
      </c>
      <c r="L66" s="86">
        <f t="shared" si="9"/>
        <v>37.78</v>
      </c>
      <c r="M66" s="82" t="s">
        <v>30</v>
      </c>
      <c r="N66" s="82" t="s">
        <v>838</v>
      </c>
      <c r="O66" s="82" t="s">
        <v>839</v>
      </c>
      <c r="P66" s="95" t="s">
        <v>840</v>
      </c>
      <c r="Q66" s="82" t="s">
        <v>841</v>
      </c>
    </row>
    <row r="67" spans="1:17" s="88" customFormat="1" ht="36" customHeight="1">
      <c r="A67" s="81">
        <v>62</v>
      </c>
      <c r="B67" s="82" t="s">
        <v>833</v>
      </c>
      <c r="C67" s="82" t="s">
        <v>842</v>
      </c>
      <c r="D67" s="83" t="s">
        <v>843</v>
      </c>
      <c r="E67" s="84" t="s">
        <v>844</v>
      </c>
      <c r="F67" s="84" t="s">
        <v>845</v>
      </c>
      <c r="G67" s="85">
        <v>135.52000000000001</v>
      </c>
      <c r="H67" s="85">
        <v>101.35</v>
      </c>
      <c r="I67" s="85">
        <v>94.72</v>
      </c>
      <c r="J67" s="85">
        <f t="shared" si="5"/>
        <v>66.3</v>
      </c>
      <c r="K67" s="85">
        <v>0</v>
      </c>
      <c r="L67" s="86">
        <f t="shared" si="9"/>
        <v>66.3</v>
      </c>
      <c r="M67" s="82" t="s">
        <v>30</v>
      </c>
      <c r="N67" s="82" t="s">
        <v>846</v>
      </c>
      <c r="O67" s="82" t="s">
        <v>839</v>
      </c>
      <c r="P67" s="95"/>
      <c r="Q67" s="82" t="s">
        <v>841</v>
      </c>
    </row>
    <row r="68" spans="1:17" s="88" customFormat="1" ht="36" customHeight="1">
      <c r="A68" s="81">
        <v>63</v>
      </c>
      <c r="B68" s="82" t="s">
        <v>847</v>
      </c>
      <c r="C68" s="82" t="s">
        <v>848</v>
      </c>
      <c r="D68" s="83" t="s">
        <v>849</v>
      </c>
      <c r="E68" s="84" t="s">
        <v>850</v>
      </c>
      <c r="F68" s="84" t="s">
        <v>837</v>
      </c>
      <c r="G68" s="91">
        <v>47.45</v>
      </c>
      <c r="H68" s="91">
        <v>49.68</v>
      </c>
      <c r="I68" s="85">
        <v>46.43</v>
      </c>
      <c r="J68" s="85">
        <f t="shared" si="5"/>
        <v>32.5</v>
      </c>
      <c r="K68" s="85">
        <v>0</v>
      </c>
      <c r="L68" s="86">
        <f t="shared" si="9"/>
        <v>32.5</v>
      </c>
      <c r="M68" s="82" t="s">
        <v>30</v>
      </c>
      <c r="N68" s="82" t="s">
        <v>448</v>
      </c>
      <c r="O68" s="82" t="s">
        <v>851</v>
      </c>
      <c r="P68" s="95" t="s">
        <v>852</v>
      </c>
      <c r="Q68" s="82" t="s">
        <v>692</v>
      </c>
    </row>
    <row r="69" spans="1:17" s="88" customFormat="1" ht="36" customHeight="1">
      <c r="A69" s="81">
        <v>64</v>
      </c>
      <c r="B69" s="82" t="s">
        <v>847</v>
      </c>
      <c r="C69" s="82" t="s">
        <v>853</v>
      </c>
      <c r="D69" s="83" t="s">
        <v>854</v>
      </c>
      <c r="E69" s="84" t="s">
        <v>855</v>
      </c>
      <c r="F69" s="84" t="s">
        <v>856</v>
      </c>
      <c r="G69" s="91">
        <v>40.369999999999997</v>
      </c>
      <c r="H69" s="91">
        <v>38.28</v>
      </c>
      <c r="I69" s="85">
        <v>35.79</v>
      </c>
      <c r="J69" s="85">
        <f t="shared" si="5"/>
        <v>25.05</v>
      </c>
      <c r="K69" s="85">
        <v>0</v>
      </c>
      <c r="L69" s="86">
        <f t="shared" si="9"/>
        <v>25.05</v>
      </c>
      <c r="M69" s="82" t="s">
        <v>30</v>
      </c>
      <c r="N69" s="82" t="s">
        <v>448</v>
      </c>
      <c r="O69" s="82" t="s">
        <v>851</v>
      </c>
      <c r="P69" s="95" t="s">
        <v>857</v>
      </c>
      <c r="Q69" s="82" t="s">
        <v>692</v>
      </c>
    </row>
    <row r="70" spans="1:17" s="88" customFormat="1" ht="60">
      <c r="A70" s="81">
        <v>65</v>
      </c>
      <c r="B70" s="82" t="s">
        <v>189</v>
      </c>
      <c r="C70" s="82" t="s">
        <v>729</v>
      </c>
      <c r="D70" s="83" t="s">
        <v>858</v>
      </c>
      <c r="E70" s="84" t="s">
        <v>859</v>
      </c>
      <c r="F70" s="84" t="s">
        <v>860</v>
      </c>
      <c r="G70" s="85">
        <v>68.84</v>
      </c>
      <c r="H70" s="85">
        <v>39.369999999999997</v>
      </c>
      <c r="I70" s="85">
        <v>35.5</v>
      </c>
      <c r="J70" s="85">
        <f>I70*0.7</f>
        <v>24.85</v>
      </c>
      <c r="K70" s="85">
        <f>H70*0.005</f>
        <v>0.2</v>
      </c>
      <c r="L70" s="86">
        <f t="shared" ref="L70:L75" si="10">J70+K70</f>
        <v>25.05</v>
      </c>
      <c r="M70" s="82" t="s">
        <v>30</v>
      </c>
      <c r="N70" s="82" t="s">
        <v>861</v>
      </c>
      <c r="O70" s="82" t="s">
        <v>862</v>
      </c>
      <c r="P70" s="87"/>
      <c r="Q70" s="82" t="s">
        <v>863</v>
      </c>
    </row>
    <row r="71" spans="1:17" s="88" customFormat="1" ht="36" customHeight="1">
      <c r="A71" s="81">
        <v>66</v>
      </c>
      <c r="B71" s="82" t="s">
        <v>864</v>
      </c>
      <c r="C71" s="82" t="s">
        <v>865</v>
      </c>
      <c r="D71" s="83" t="s">
        <v>866</v>
      </c>
      <c r="E71" s="84" t="s">
        <v>867</v>
      </c>
      <c r="F71" s="84" t="s">
        <v>542</v>
      </c>
      <c r="G71" s="85">
        <v>77.8</v>
      </c>
      <c r="H71" s="85">
        <v>55.08</v>
      </c>
      <c r="I71" s="85">
        <v>48.92</v>
      </c>
      <c r="J71" s="85">
        <f>I71*0.7</f>
        <v>34.24</v>
      </c>
      <c r="K71" s="85">
        <v>0.28000000000000003</v>
      </c>
      <c r="L71" s="86">
        <f t="shared" si="10"/>
        <v>34.520000000000003</v>
      </c>
      <c r="M71" s="82" t="s">
        <v>144</v>
      </c>
      <c r="N71" s="82" t="s">
        <v>868</v>
      </c>
      <c r="O71" s="82" t="s">
        <v>862</v>
      </c>
      <c r="P71" s="87"/>
      <c r="Q71" s="82" t="s">
        <v>24</v>
      </c>
    </row>
    <row r="72" spans="1:17" s="88" customFormat="1" ht="54" customHeight="1">
      <c r="A72" s="81">
        <v>67</v>
      </c>
      <c r="B72" s="82" t="s">
        <v>864</v>
      </c>
      <c r="C72" s="82" t="s">
        <v>869</v>
      </c>
      <c r="D72" s="83" t="s">
        <v>870</v>
      </c>
      <c r="E72" s="84" t="s">
        <v>871</v>
      </c>
      <c r="F72" s="84" t="s">
        <v>872</v>
      </c>
      <c r="G72" s="85">
        <v>86.47</v>
      </c>
      <c r="H72" s="85">
        <v>44.48</v>
      </c>
      <c r="I72" s="85">
        <v>38.18</v>
      </c>
      <c r="J72" s="85">
        <f>I72*0.7</f>
        <v>26.73</v>
      </c>
      <c r="K72" s="85">
        <v>0.28000000000000003</v>
      </c>
      <c r="L72" s="86">
        <f t="shared" si="10"/>
        <v>27.01</v>
      </c>
      <c r="M72" s="82" t="s">
        <v>144</v>
      </c>
      <c r="N72" s="82" t="s">
        <v>868</v>
      </c>
      <c r="O72" s="82" t="s">
        <v>862</v>
      </c>
      <c r="P72" s="96" t="s">
        <v>873</v>
      </c>
      <c r="Q72" s="82" t="s">
        <v>24</v>
      </c>
    </row>
    <row r="73" spans="1:17" s="88" customFormat="1" ht="36" customHeight="1">
      <c r="A73" s="81">
        <v>68</v>
      </c>
      <c r="B73" s="82" t="s">
        <v>874</v>
      </c>
      <c r="C73" s="82" t="s">
        <v>875</v>
      </c>
      <c r="D73" s="83" t="s">
        <v>876</v>
      </c>
      <c r="E73" s="84" t="s">
        <v>778</v>
      </c>
      <c r="F73" s="84" t="s">
        <v>788</v>
      </c>
      <c r="G73" s="85">
        <v>41.6</v>
      </c>
      <c r="H73" s="85">
        <v>37.229999999999997</v>
      </c>
      <c r="I73" s="85">
        <v>35.04</v>
      </c>
      <c r="J73" s="85">
        <f>I73*0.7</f>
        <v>24.53</v>
      </c>
      <c r="K73" s="85">
        <f>H73*0.005</f>
        <v>0.19</v>
      </c>
      <c r="L73" s="86">
        <f t="shared" si="10"/>
        <v>24.72</v>
      </c>
      <c r="M73" s="82" t="s">
        <v>30</v>
      </c>
      <c r="N73" s="82" t="s">
        <v>877</v>
      </c>
      <c r="O73" s="82" t="s">
        <v>878</v>
      </c>
      <c r="P73" s="87"/>
      <c r="Q73" s="82" t="s">
        <v>879</v>
      </c>
    </row>
    <row r="74" spans="1:17" s="88" customFormat="1" ht="36" customHeight="1">
      <c r="A74" s="81">
        <v>69</v>
      </c>
      <c r="B74" s="82" t="s">
        <v>880</v>
      </c>
      <c r="C74" s="82" t="s">
        <v>881</v>
      </c>
      <c r="D74" s="83" t="s">
        <v>882</v>
      </c>
      <c r="E74" s="84" t="s">
        <v>867</v>
      </c>
      <c r="F74" s="84" t="s">
        <v>883</v>
      </c>
      <c r="G74" s="85">
        <v>68.91</v>
      </c>
      <c r="H74" s="85">
        <v>45.4</v>
      </c>
      <c r="I74" s="85">
        <v>41.87</v>
      </c>
      <c r="J74" s="85">
        <f>I74*0.7</f>
        <v>29.31</v>
      </c>
      <c r="K74" s="85">
        <f>H74*0.005</f>
        <v>0.23</v>
      </c>
      <c r="L74" s="86">
        <f t="shared" si="10"/>
        <v>29.54</v>
      </c>
      <c r="M74" s="82" t="s">
        <v>144</v>
      </c>
      <c r="N74" s="82" t="s">
        <v>884</v>
      </c>
      <c r="O74" s="82" t="s">
        <v>878</v>
      </c>
      <c r="P74" s="95" t="s">
        <v>885</v>
      </c>
      <c r="Q74" s="82" t="s">
        <v>879</v>
      </c>
    </row>
    <row r="75" spans="1:17" s="88" customFormat="1" ht="66" customHeight="1">
      <c r="A75" s="81">
        <v>70</v>
      </c>
      <c r="B75" s="82" t="s">
        <v>298</v>
      </c>
      <c r="C75" s="82" t="s">
        <v>886</v>
      </c>
      <c r="D75" s="82" t="s">
        <v>887</v>
      </c>
      <c r="E75" s="82" t="s">
        <v>888</v>
      </c>
      <c r="F75" s="82" t="s">
        <v>889</v>
      </c>
      <c r="G75" s="85">
        <v>250.48</v>
      </c>
      <c r="H75" s="85">
        <v>249.65</v>
      </c>
      <c r="I75" s="85">
        <v>227.98</v>
      </c>
      <c r="J75" s="91">
        <v>151.34</v>
      </c>
      <c r="K75" s="85">
        <f>H75*0.005</f>
        <v>1.25</v>
      </c>
      <c r="L75" s="86">
        <f t="shared" si="10"/>
        <v>152.59</v>
      </c>
      <c r="M75" s="82" t="s">
        <v>30</v>
      </c>
      <c r="N75" s="82" t="s">
        <v>890</v>
      </c>
      <c r="O75" s="82" t="s">
        <v>891</v>
      </c>
      <c r="P75" s="87"/>
      <c r="Q75" s="82"/>
    </row>
  </sheetData>
  <mergeCells count="18">
    <mergeCell ref="A1:P1"/>
    <mergeCell ref="B2:F2"/>
    <mergeCell ref="L2:N2"/>
    <mergeCell ref="A3:A4"/>
    <mergeCell ref="B3:B4"/>
    <mergeCell ref="C3:C4"/>
    <mergeCell ref="D3:D4"/>
    <mergeCell ref="E3:E4"/>
    <mergeCell ref="F3:F4"/>
    <mergeCell ref="G3:G4"/>
    <mergeCell ref="P3:P4"/>
    <mergeCell ref="Q3:Q5"/>
    <mergeCell ref="H3:H4"/>
    <mergeCell ref="I3:I4"/>
    <mergeCell ref="J3:L3"/>
    <mergeCell ref="M3:M4"/>
    <mergeCell ref="N3:N4"/>
    <mergeCell ref="O3:O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Normal="100" workbookViewId="0">
      <selection activeCell="I7" sqref="I7"/>
    </sheetView>
  </sheetViews>
  <sheetFormatPr defaultColWidth="8.69921875" defaultRowHeight="15.6"/>
  <cols>
    <col min="1" max="1" width="4.5" style="123" customWidth="1"/>
    <col min="2" max="2" width="12" style="123" customWidth="1"/>
    <col min="3" max="3" width="7.59765625" style="124" customWidth="1"/>
    <col min="4" max="4" width="15.09765625" style="124" customWidth="1"/>
    <col min="5" max="5" width="15.3984375" style="125" customWidth="1"/>
    <col min="6" max="6" width="22.8984375" style="125" customWidth="1"/>
    <col min="7" max="10" width="8.5" style="142" customWidth="1"/>
    <col min="11" max="11" width="6.5" style="124" customWidth="1"/>
    <col min="12" max="12" width="11.8984375" style="123" customWidth="1"/>
    <col min="13" max="13" width="12.09765625" style="124" customWidth="1"/>
    <col min="14" max="16384" width="8.69921875" style="124"/>
  </cols>
  <sheetData>
    <row r="1" spans="1:13">
      <c r="A1" s="161" t="s">
        <v>1083</v>
      </c>
      <c r="B1" s="161"/>
    </row>
    <row r="2" spans="1:13" ht="30" customHeight="1">
      <c r="A2" s="162" t="s">
        <v>1084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s="141" customFormat="1" ht="45" customHeight="1">
      <c r="A3" s="97" t="s">
        <v>901</v>
      </c>
      <c r="B3" s="97" t="s">
        <v>902</v>
      </c>
      <c r="C3" s="97" t="s">
        <v>1075</v>
      </c>
      <c r="D3" s="97" t="s">
        <v>909</v>
      </c>
      <c r="E3" s="97" t="s">
        <v>903</v>
      </c>
      <c r="F3" s="97" t="s">
        <v>904</v>
      </c>
      <c r="G3" s="98" t="s">
        <v>905</v>
      </c>
      <c r="H3" s="98" t="s">
        <v>906</v>
      </c>
      <c r="I3" s="98" t="s">
        <v>907</v>
      </c>
      <c r="J3" s="98" t="s">
        <v>910</v>
      </c>
      <c r="K3" s="97" t="s">
        <v>894</v>
      </c>
      <c r="L3" s="97" t="s">
        <v>895</v>
      </c>
      <c r="M3" s="97" t="s">
        <v>3</v>
      </c>
    </row>
    <row r="4" spans="1:13" s="138" customFormat="1" ht="21" customHeight="1">
      <c r="A4" s="164" t="s">
        <v>908</v>
      </c>
      <c r="B4" s="164"/>
      <c r="C4" s="164"/>
      <c r="D4" s="99"/>
      <c r="E4" s="114"/>
      <c r="F4" s="114"/>
      <c r="G4" s="118">
        <f t="shared" ref="G4:I4" si="0">SUM(G5,G9,G23,G25,G27,G37,G39,G45,G48,G50)</f>
        <v>12246</v>
      </c>
      <c r="H4" s="118">
        <f t="shared" si="0"/>
        <v>9403</v>
      </c>
      <c r="I4" s="118">
        <f t="shared" si="0"/>
        <v>4804</v>
      </c>
      <c r="J4" s="118">
        <f>SUM(J5,J9,J23,J25,J27,J37,J39,J45,J48,J50)</f>
        <v>4804</v>
      </c>
      <c r="K4" s="99"/>
      <c r="L4" s="99"/>
      <c r="M4" s="99"/>
    </row>
    <row r="5" spans="1:13" s="138" customFormat="1" ht="21" customHeight="1">
      <c r="A5" s="99" t="s">
        <v>914</v>
      </c>
      <c r="B5" s="164" t="s">
        <v>932</v>
      </c>
      <c r="C5" s="164"/>
      <c r="D5" s="99"/>
      <c r="E5" s="114"/>
      <c r="F5" s="114"/>
      <c r="G5" s="118">
        <f t="shared" ref="G5:I5" si="1">SUM(G6:G8)</f>
        <v>538</v>
      </c>
      <c r="H5" s="118">
        <f t="shared" si="1"/>
        <v>377</v>
      </c>
      <c r="I5" s="118">
        <f t="shared" si="1"/>
        <v>263</v>
      </c>
      <c r="J5" s="118">
        <f>SUM(J6:J8)</f>
        <v>263</v>
      </c>
      <c r="K5" s="99"/>
      <c r="L5" s="99"/>
      <c r="M5" s="99"/>
    </row>
    <row r="6" spans="1:13" s="134" customFormat="1" ht="43.2">
      <c r="A6" s="126">
        <v>1</v>
      </c>
      <c r="B6" s="100" t="s">
        <v>917</v>
      </c>
      <c r="C6" s="100" t="s">
        <v>918</v>
      </c>
      <c r="D6" s="100" t="s">
        <v>919</v>
      </c>
      <c r="E6" s="115" t="s">
        <v>916</v>
      </c>
      <c r="F6" s="109" t="s">
        <v>913</v>
      </c>
      <c r="G6" s="127">
        <v>194</v>
      </c>
      <c r="H6" s="127">
        <v>142</v>
      </c>
      <c r="I6" s="127">
        <f t="shared" ref="I6:I8" si="2">H6*0.7</f>
        <v>99</v>
      </c>
      <c r="J6" s="128">
        <v>99</v>
      </c>
      <c r="K6" s="102" t="s">
        <v>214</v>
      </c>
      <c r="L6" s="102" t="s">
        <v>1023</v>
      </c>
      <c r="M6" s="129"/>
    </row>
    <row r="7" spans="1:13" s="134" customFormat="1" ht="43.2">
      <c r="A7" s="126">
        <v>2</v>
      </c>
      <c r="B7" s="100" t="s">
        <v>917</v>
      </c>
      <c r="C7" s="100" t="s">
        <v>918</v>
      </c>
      <c r="D7" s="100" t="s">
        <v>920</v>
      </c>
      <c r="E7" s="115" t="s">
        <v>916</v>
      </c>
      <c r="F7" s="109" t="s">
        <v>913</v>
      </c>
      <c r="G7" s="127">
        <v>143</v>
      </c>
      <c r="H7" s="127">
        <v>106</v>
      </c>
      <c r="I7" s="127">
        <f t="shared" si="2"/>
        <v>74</v>
      </c>
      <c r="J7" s="128">
        <v>74</v>
      </c>
      <c r="K7" s="102" t="s">
        <v>214</v>
      </c>
      <c r="L7" s="102" t="s">
        <v>1023</v>
      </c>
      <c r="M7" s="129"/>
    </row>
    <row r="8" spans="1:13" s="134" customFormat="1" ht="43.2">
      <c r="A8" s="126">
        <v>3</v>
      </c>
      <c r="B8" s="100" t="s">
        <v>917</v>
      </c>
      <c r="C8" s="100" t="s">
        <v>918</v>
      </c>
      <c r="D8" s="100" t="s">
        <v>921</v>
      </c>
      <c r="E8" s="115" t="s">
        <v>916</v>
      </c>
      <c r="F8" s="109" t="s">
        <v>913</v>
      </c>
      <c r="G8" s="127">
        <v>201</v>
      </c>
      <c r="H8" s="127">
        <v>129</v>
      </c>
      <c r="I8" s="127">
        <f t="shared" si="2"/>
        <v>90</v>
      </c>
      <c r="J8" s="128">
        <v>90</v>
      </c>
      <c r="K8" s="102" t="s">
        <v>214</v>
      </c>
      <c r="L8" s="102" t="s">
        <v>1023</v>
      </c>
      <c r="M8" s="129"/>
    </row>
    <row r="9" spans="1:13" s="138" customFormat="1" ht="21" customHeight="1">
      <c r="A9" s="130" t="s">
        <v>933</v>
      </c>
      <c r="B9" s="165" t="s">
        <v>934</v>
      </c>
      <c r="C9" s="165"/>
      <c r="D9" s="135"/>
      <c r="E9" s="136"/>
      <c r="F9" s="136"/>
      <c r="G9" s="131">
        <f t="shared" ref="G9:I9" si="3">SUM(G10:G22)</f>
        <v>2421</v>
      </c>
      <c r="H9" s="131">
        <f t="shared" si="3"/>
        <v>1819</v>
      </c>
      <c r="I9" s="131">
        <f t="shared" si="3"/>
        <v>1274</v>
      </c>
      <c r="J9" s="131">
        <f>SUM(J10:J22)</f>
        <v>1274</v>
      </c>
      <c r="K9" s="119"/>
      <c r="L9" s="119"/>
      <c r="M9" s="119"/>
    </row>
    <row r="10" spans="1:13" s="134" customFormat="1" ht="28.8">
      <c r="A10" s="126">
        <v>1</v>
      </c>
      <c r="B10" s="104" t="s">
        <v>365</v>
      </c>
      <c r="C10" s="104" t="s">
        <v>897</v>
      </c>
      <c r="D10" s="104" t="s">
        <v>924</v>
      </c>
      <c r="E10" s="116" t="s">
        <v>922</v>
      </c>
      <c r="F10" s="116" t="s">
        <v>923</v>
      </c>
      <c r="G10" s="106">
        <v>142</v>
      </c>
      <c r="H10" s="106">
        <v>113</v>
      </c>
      <c r="I10" s="106">
        <f t="shared" ref="I10" si="4">H10*0.7</f>
        <v>79</v>
      </c>
      <c r="J10" s="106">
        <v>79</v>
      </c>
      <c r="K10" s="105" t="s">
        <v>378</v>
      </c>
      <c r="L10" s="105" t="s">
        <v>1024</v>
      </c>
      <c r="M10" s="132"/>
    </row>
    <row r="11" spans="1:13" s="134" customFormat="1" ht="43.2" customHeight="1">
      <c r="A11" s="126">
        <v>2</v>
      </c>
      <c r="B11" s="104" t="s">
        <v>943</v>
      </c>
      <c r="C11" s="104" t="s">
        <v>1055</v>
      </c>
      <c r="D11" s="103" t="s">
        <v>944</v>
      </c>
      <c r="E11" s="116" t="s">
        <v>945</v>
      </c>
      <c r="F11" s="117" t="s">
        <v>946</v>
      </c>
      <c r="G11" s="106">
        <v>294</v>
      </c>
      <c r="H11" s="106">
        <v>205</v>
      </c>
      <c r="I11" s="106">
        <f t="shared" ref="I11:I22" si="5">H11*0.7</f>
        <v>144</v>
      </c>
      <c r="J11" s="106">
        <v>144</v>
      </c>
      <c r="K11" s="104" t="s">
        <v>947</v>
      </c>
      <c r="L11" s="105" t="s">
        <v>1025</v>
      </c>
      <c r="M11" s="132"/>
    </row>
    <row r="12" spans="1:13" s="134" customFormat="1" ht="43.2" customHeight="1">
      <c r="A12" s="126">
        <v>3</v>
      </c>
      <c r="B12" s="104" t="s">
        <v>943</v>
      </c>
      <c r="C12" s="104" t="s">
        <v>1056</v>
      </c>
      <c r="D12" s="103" t="s">
        <v>948</v>
      </c>
      <c r="E12" s="116" t="s">
        <v>945</v>
      </c>
      <c r="F12" s="117" t="s">
        <v>946</v>
      </c>
      <c r="G12" s="106">
        <v>127</v>
      </c>
      <c r="H12" s="106">
        <v>101</v>
      </c>
      <c r="I12" s="106">
        <f t="shared" si="5"/>
        <v>71</v>
      </c>
      <c r="J12" s="106">
        <v>71</v>
      </c>
      <c r="K12" s="104" t="s">
        <v>947</v>
      </c>
      <c r="L12" s="105" t="s">
        <v>1026</v>
      </c>
      <c r="M12" s="132"/>
    </row>
    <row r="13" spans="1:13" s="134" customFormat="1" ht="43.2" customHeight="1">
      <c r="A13" s="126">
        <v>4</v>
      </c>
      <c r="B13" s="104" t="s">
        <v>900</v>
      </c>
      <c r="C13" s="104" t="s">
        <v>898</v>
      </c>
      <c r="D13" s="103" t="s">
        <v>935</v>
      </c>
      <c r="E13" s="116" t="s">
        <v>892</v>
      </c>
      <c r="F13" s="117" t="s">
        <v>936</v>
      </c>
      <c r="G13" s="106">
        <v>194</v>
      </c>
      <c r="H13" s="106">
        <v>172</v>
      </c>
      <c r="I13" s="106">
        <f t="shared" si="5"/>
        <v>120</v>
      </c>
      <c r="J13" s="106">
        <v>120</v>
      </c>
      <c r="K13" s="104" t="s">
        <v>893</v>
      </c>
      <c r="L13" s="103" t="s">
        <v>1027</v>
      </c>
      <c r="M13" s="103"/>
    </row>
    <row r="14" spans="1:13" s="134" customFormat="1" ht="43.2" customHeight="1">
      <c r="A14" s="126">
        <v>5</v>
      </c>
      <c r="B14" s="104" t="s">
        <v>943</v>
      </c>
      <c r="C14" s="104" t="s">
        <v>1057</v>
      </c>
      <c r="D14" s="103" t="s">
        <v>966</v>
      </c>
      <c r="E14" s="116" t="s">
        <v>945</v>
      </c>
      <c r="F14" s="117" t="s">
        <v>946</v>
      </c>
      <c r="G14" s="106">
        <v>161</v>
      </c>
      <c r="H14" s="106">
        <v>133</v>
      </c>
      <c r="I14" s="106">
        <f t="shared" si="5"/>
        <v>93</v>
      </c>
      <c r="J14" s="106">
        <v>93</v>
      </c>
      <c r="K14" s="104" t="s">
        <v>967</v>
      </c>
      <c r="L14" s="105" t="s">
        <v>1028</v>
      </c>
      <c r="M14" s="132"/>
    </row>
    <row r="15" spans="1:13" s="134" customFormat="1" ht="43.2" customHeight="1">
      <c r="A15" s="126">
        <v>6</v>
      </c>
      <c r="B15" s="104" t="s">
        <v>968</v>
      </c>
      <c r="C15" s="104" t="s">
        <v>1058</v>
      </c>
      <c r="D15" s="103" t="s">
        <v>969</v>
      </c>
      <c r="E15" s="116" t="s">
        <v>945</v>
      </c>
      <c r="F15" s="117" t="s">
        <v>946</v>
      </c>
      <c r="G15" s="106">
        <v>148</v>
      </c>
      <c r="H15" s="106">
        <v>128</v>
      </c>
      <c r="I15" s="106">
        <f t="shared" si="5"/>
        <v>90</v>
      </c>
      <c r="J15" s="106">
        <v>90</v>
      </c>
      <c r="K15" s="104" t="s">
        <v>970</v>
      </c>
      <c r="L15" s="105" t="s">
        <v>1029</v>
      </c>
      <c r="M15" s="132"/>
    </row>
    <row r="16" spans="1:13" s="134" customFormat="1" ht="43.2" customHeight="1">
      <c r="A16" s="126">
        <v>7</v>
      </c>
      <c r="B16" s="104" t="s">
        <v>943</v>
      </c>
      <c r="C16" s="104" t="s">
        <v>1059</v>
      </c>
      <c r="D16" s="103" t="s">
        <v>975</v>
      </c>
      <c r="E16" s="116" t="s">
        <v>945</v>
      </c>
      <c r="F16" s="117" t="s">
        <v>946</v>
      </c>
      <c r="G16" s="106">
        <v>196</v>
      </c>
      <c r="H16" s="106">
        <v>102</v>
      </c>
      <c r="I16" s="106">
        <f t="shared" si="5"/>
        <v>71</v>
      </c>
      <c r="J16" s="106">
        <v>71</v>
      </c>
      <c r="K16" s="104" t="s">
        <v>976</v>
      </c>
      <c r="L16" s="105" t="s">
        <v>1030</v>
      </c>
      <c r="M16" s="132"/>
    </row>
    <row r="17" spans="1:13" s="134" customFormat="1" ht="43.2" customHeight="1">
      <c r="A17" s="126">
        <v>8</v>
      </c>
      <c r="B17" s="104" t="s">
        <v>979</v>
      </c>
      <c r="C17" s="104" t="s">
        <v>1060</v>
      </c>
      <c r="D17" s="103" t="s">
        <v>980</v>
      </c>
      <c r="E17" s="116" t="s">
        <v>945</v>
      </c>
      <c r="F17" s="117" t="s">
        <v>946</v>
      </c>
      <c r="G17" s="106">
        <v>358</v>
      </c>
      <c r="H17" s="106">
        <v>241</v>
      </c>
      <c r="I17" s="106">
        <f t="shared" si="5"/>
        <v>169</v>
      </c>
      <c r="J17" s="106">
        <v>169</v>
      </c>
      <c r="K17" s="104" t="s">
        <v>981</v>
      </c>
      <c r="L17" s="105" t="s">
        <v>1031</v>
      </c>
      <c r="M17" s="132"/>
    </row>
    <row r="18" spans="1:13" s="134" customFormat="1" ht="43.2" customHeight="1">
      <c r="A18" s="126">
        <v>9</v>
      </c>
      <c r="B18" s="104" t="s">
        <v>979</v>
      </c>
      <c r="C18" s="104" t="s">
        <v>1061</v>
      </c>
      <c r="D18" s="103" t="s">
        <v>982</v>
      </c>
      <c r="E18" s="116" t="s">
        <v>945</v>
      </c>
      <c r="F18" s="117" t="s">
        <v>946</v>
      </c>
      <c r="G18" s="106">
        <v>187</v>
      </c>
      <c r="H18" s="106">
        <v>137</v>
      </c>
      <c r="I18" s="106">
        <f t="shared" si="5"/>
        <v>96</v>
      </c>
      <c r="J18" s="106">
        <v>96</v>
      </c>
      <c r="K18" s="104" t="s">
        <v>983</v>
      </c>
      <c r="L18" s="105" t="s">
        <v>1032</v>
      </c>
      <c r="M18" s="132"/>
    </row>
    <row r="19" spans="1:13" s="134" customFormat="1" ht="43.2" customHeight="1">
      <c r="A19" s="126">
        <v>10</v>
      </c>
      <c r="B19" s="104" t="s">
        <v>979</v>
      </c>
      <c r="C19" s="104" t="s">
        <v>1062</v>
      </c>
      <c r="D19" s="103" t="s">
        <v>984</v>
      </c>
      <c r="E19" s="116" t="s">
        <v>945</v>
      </c>
      <c r="F19" s="117" t="s">
        <v>946</v>
      </c>
      <c r="G19" s="106">
        <v>136</v>
      </c>
      <c r="H19" s="106">
        <v>102</v>
      </c>
      <c r="I19" s="106">
        <f t="shared" si="5"/>
        <v>71</v>
      </c>
      <c r="J19" s="106">
        <v>71</v>
      </c>
      <c r="K19" s="104" t="s">
        <v>983</v>
      </c>
      <c r="L19" s="105" t="s">
        <v>1024</v>
      </c>
      <c r="M19" s="132"/>
    </row>
    <row r="20" spans="1:13" s="134" customFormat="1" ht="43.2" customHeight="1">
      <c r="A20" s="126">
        <v>11</v>
      </c>
      <c r="B20" s="104" t="s">
        <v>979</v>
      </c>
      <c r="C20" s="104" t="s">
        <v>1063</v>
      </c>
      <c r="D20" s="103" t="s">
        <v>985</v>
      </c>
      <c r="E20" s="116" t="s">
        <v>945</v>
      </c>
      <c r="F20" s="117" t="s">
        <v>946</v>
      </c>
      <c r="G20" s="106">
        <v>153</v>
      </c>
      <c r="H20" s="106">
        <v>109</v>
      </c>
      <c r="I20" s="106">
        <f t="shared" si="5"/>
        <v>76</v>
      </c>
      <c r="J20" s="106">
        <v>76</v>
      </c>
      <c r="K20" s="104" t="s">
        <v>986</v>
      </c>
      <c r="L20" s="105" t="s">
        <v>1033</v>
      </c>
      <c r="M20" s="132"/>
    </row>
    <row r="21" spans="1:13" s="134" customFormat="1" ht="43.2" customHeight="1">
      <c r="A21" s="126">
        <v>12</v>
      </c>
      <c r="B21" s="104" t="s">
        <v>979</v>
      </c>
      <c r="C21" s="104" t="s">
        <v>1064</v>
      </c>
      <c r="D21" s="126" t="s">
        <v>1005</v>
      </c>
      <c r="E21" s="116" t="s">
        <v>1006</v>
      </c>
      <c r="F21" s="117" t="s">
        <v>946</v>
      </c>
      <c r="G21" s="106">
        <v>197</v>
      </c>
      <c r="H21" s="106">
        <v>175</v>
      </c>
      <c r="I21" s="106">
        <f t="shared" si="5"/>
        <v>123</v>
      </c>
      <c r="J21" s="106">
        <v>123</v>
      </c>
      <c r="K21" s="104" t="s">
        <v>987</v>
      </c>
      <c r="L21" s="105" t="s">
        <v>1034</v>
      </c>
      <c r="M21" s="132"/>
    </row>
    <row r="22" spans="1:13" s="134" customFormat="1" ht="28.8">
      <c r="A22" s="126">
        <v>13</v>
      </c>
      <c r="B22" s="104" t="s">
        <v>943</v>
      </c>
      <c r="C22" s="104" t="s">
        <v>1002</v>
      </c>
      <c r="D22" s="103" t="s">
        <v>1003</v>
      </c>
      <c r="E22" s="116" t="s">
        <v>945</v>
      </c>
      <c r="F22" s="117" t="s">
        <v>990</v>
      </c>
      <c r="G22" s="106">
        <v>128</v>
      </c>
      <c r="H22" s="106">
        <v>101</v>
      </c>
      <c r="I22" s="106">
        <f t="shared" si="5"/>
        <v>71</v>
      </c>
      <c r="J22" s="106">
        <v>71</v>
      </c>
      <c r="K22" s="104" t="s">
        <v>1004</v>
      </c>
      <c r="L22" s="103" t="s">
        <v>1035</v>
      </c>
      <c r="M22" s="112"/>
    </row>
    <row r="23" spans="1:13" s="138" customFormat="1" ht="21" customHeight="1">
      <c r="A23" s="130" t="s">
        <v>949</v>
      </c>
      <c r="B23" s="166" t="s">
        <v>950</v>
      </c>
      <c r="C23" s="166"/>
      <c r="D23" s="119"/>
      <c r="E23" s="121"/>
      <c r="F23" s="122"/>
      <c r="G23" s="107">
        <f t="shared" ref="G23:I23" si="6">SUM(G24)</f>
        <v>232</v>
      </c>
      <c r="H23" s="107">
        <f t="shared" si="6"/>
        <v>194</v>
      </c>
      <c r="I23" s="107">
        <f t="shared" si="6"/>
        <v>136</v>
      </c>
      <c r="J23" s="107">
        <f>SUM(J24)</f>
        <v>136</v>
      </c>
      <c r="K23" s="120"/>
      <c r="L23" s="119"/>
      <c r="M23" s="119"/>
    </row>
    <row r="24" spans="1:13" s="134" customFormat="1" ht="28.8">
      <c r="A24" s="126">
        <v>1</v>
      </c>
      <c r="B24" s="104" t="s">
        <v>937</v>
      </c>
      <c r="C24" s="104" t="s">
        <v>938</v>
      </c>
      <c r="D24" s="103" t="s">
        <v>939</v>
      </c>
      <c r="E24" s="116" t="s">
        <v>940</v>
      </c>
      <c r="F24" s="117" t="s">
        <v>941</v>
      </c>
      <c r="G24" s="106">
        <v>232</v>
      </c>
      <c r="H24" s="106">
        <v>194</v>
      </c>
      <c r="I24" s="106">
        <f>H24*0.7</f>
        <v>136</v>
      </c>
      <c r="J24" s="133">
        <v>136</v>
      </c>
      <c r="K24" s="104" t="s">
        <v>942</v>
      </c>
      <c r="L24" s="105" t="s">
        <v>1036</v>
      </c>
      <c r="M24" s="103"/>
    </row>
    <row r="25" spans="1:13" s="138" customFormat="1" ht="21" customHeight="1">
      <c r="A25" s="119" t="s">
        <v>951</v>
      </c>
      <c r="B25" s="160" t="s">
        <v>952</v>
      </c>
      <c r="C25" s="160"/>
      <c r="D25" s="113"/>
      <c r="E25" s="122"/>
      <c r="F25" s="122"/>
      <c r="G25" s="143">
        <f t="shared" ref="G25:I25" si="7">SUM(G26)</f>
        <v>167</v>
      </c>
      <c r="H25" s="143">
        <f t="shared" si="7"/>
        <v>120</v>
      </c>
      <c r="I25" s="143">
        <f t="shared" si="7"/>
        <v>84</v>
      </c>
      <c r="J25" s="143">
        <f>SUM(J26)</f>
        <v>84</v>
      </c>
      <c r="K25" s="113"/>
      <c r="L25" s="119"/>
      <c r="M25" s="113"/>
    </row>
    <row r="26" spans="1:13" s="134" customFormat="1" ht="28.8">
      <c r="A26" s="137">
        <v>1</v>
      </c>
      <c r="B26" s="104" t="s">
        <v>953</v>
      </c>
      <c r="C26" s="104" t="s">
        <v>1065</v>
      </c>
      <c r="D26" s="103" t="s">
        <v>954</v>
      </c>
      <c r="E26" s="116" t="s">
        <v>945</v>
      </c>
      <c r="F26" s="117" t="s">
        <v>946</v>
      </c>
      <c r="G26" s="106">
        <v>167</v>
      </c>
      <c r="H26" s="106">
        <v>120</v>
      </c>
      <c r="I26" s="106">
        <f>H26*0.7</f>
        <v>84</v>
      </c>
      <c r="J26" s="106">
        <v>84</v>
      </c>
      <c r="K26" s="104" t="s">
        <v>955</v>
      </c>
      <c r="L26" s="103" t="s">
        <v>1037</v>
      </c>
      <c r="M26" s="112"/>
    </row>
    <row r="27" spans="1:13" s="138" customFormat="1" ht="21" customHeight="1">
      <c r="A27" s="119" t="s">
        <v>1011</v>
      </c>
      <c r="B27" s="160" t="s">
        <v>1012</v>
      </c>
      <c r="C27" s="160"/>
      <c r="D27" s="113"/>
      <c r="E27" s="122"/>
      <c r="F27" s="122"/>
      <c r="G27" s="143">
        <f t="shared" ref="G27:I27" si="8">SUM(G28:G36)</f>
        <v>2131</v>
      </c>
      <c r="H27" s="143">
        <f t="shared" si="8"/>
        <v>1563</v>
      </c>
      <c r="I27" s="143">
        <f t="shared" si="8"/>
        <v>1095</v>
      </c>
      <c r="J27" s="143">
        <f>SUM(J28:J36)</f>
        <v>1095</v>
      </c>
      <c r="K27" s="113"/>
      <c r="L27" s="119"/>
      <c r="M27" s="113"/>
    </row>
    <row r="28" spans="1:13" s="134" customFormat="1" ht="28.8">
      <c r="A28" s="137">
        <v>1</v>
      </c>
      <c r="B28" s="104" t="s">
        <v>956</v>
      </c>
      <c r="C28" s="104" t="s">
        <v>1066</v>
      </c>
      <c r="D28" s="103" t="s">
        <v>957</v>
      </c>
      <c r="E28" s="116" t="s">
        <v>945</v>
      </c>
      <c r="F28" s="117" t="s">
        <v>946</v>
      </c>
      <c r="G28" s="106">
        <v>136</v>
      </c>
      <c r="H28" s="106">
        <v>113</v>
      </c>
      <c r="I28" s="106">
        <f t="shared" ref="I28:I36" si="9">H28*0.7</f>
        <v>79</v>
      </c>
      <c r="J28" s="106">
        <v>79</v>
      </c>
      <c r="K28" s="104" t="s">
        <v>958</v>
      </c>
      <c r="L28" s="103" t="s">
        <v>1038</v>
      </c>
      <c r="M28" s="112"/>
    </row>
    <row r="29" spans="1:13" s="134" customFormat="1" ht="43.2" customHeight="1">
      <c r="A29" s="137">
        <v>2</v>
      </c>
      <c r="B29" s="104" t="s">
        <v>959</v>
      </c>
      <c r="C29" s="104" t="s">
        <v>1065</v>
      </c>
      <c r="D29" s="103" t="s">
        <v>960</v>
      </c>
      <c r="E29" s="116" t="s">
        <v>961</v>
      </c>
      <c r="F29" s="117" t="s">
        <v>962</v>
      </c>
      <c r="G29" s="106">
        <v>222</v>
      </c>
      <c r="H29" s="106">
        <v>175</v>
      </c>
      <c r="I29" s="106">
        <f t="shared" si="9"/>
        <v>123</v>
      </c>
      <c r="J29" s="106">
        <v>123</v>
      </c>
      <c r="K29" s="104" t="s">
        <v>958</v>
      </c>
      <c r="L29" s="103" t="s">
        <v>1039</v>
      </c>
      <c r="M29" s="112"/>
    </row>
    <row r="30" spans="1:13" s="134" customFormat="1" ht="43.2" customHeight="1">
      <c r="A30" s="137">
        <v>3</v>
      </c>
      <c r="B30" s="104" t="s">
        <v>956</v>
      </c>
      <c r="C30" s="104" t="s">
        <v>1067</v>
      </c>
      <c r="D30" s="103" t="s">
        <v>963</v>
      </c>
      <c r="E30" s="116" t="s">
        <v>945</v>
      </c>
      <c r="F30" s="117" t="s">
        <v>946</v>
      </c>
      <c r="G30" s="106">
        <v>126</v>
      </c>
      <c r="H30" s="106">
        <v>102</v>
      </c>
      <c r="I30" s="106">
        <f t="shared" si="9"/>
        <v>71</v>
      </c>
      <c r="J30" s="106">
        <v>71</v>
      </c>
      <c r="K30" s="104" t="s">
        <v>958</v>
      </c>
      <c r="L30" s="103" t="s">
        <v>1040</v>
      </c>
      <c r="M30" s="112"/>
    </row>
    <row r="31" spans="1:13" s="134" customFormat="1" ht="43.2" customHeight="1">
      <c r="A31" s="137">
        <v>4</v>
      </c>
      <c r="B31" s="104" t="s">
        <v>956</v>
      </c>
      <c r="C31" s="104" t="s">
        <v>1068</v>
      </c>
      <c r="D31" s="103" t="s">
        <v>964</v>
      </c>
      <c r="E31" s="116" t="s">
        <v>945</v>
      </c>
      <c r="F31" s="117" t="s">
        <v>946</v>
      </c>
      <c r="G31" s="106">
        <v>116</v>
      </c>
      <c r="H31" s="106">
        <v>101</v>
      </c>
      <c r="I31" s="106">
        <f t="shared" si="9"/>
        <v>71</v>
      </c>
      <c r="J31" s="106">
        <v>71</v>
      </c>
      <c r="K31" s="104" t="s">
        <v>965</v>
      </c>
      <c r="L31" s="103" t="s">
        <v>1041</v>
      </c>
      <c r="M31" s="112"/>
    </row>
    <row r="32" spans="1:13" s="134" customFormat="1" ht="43.2" customHeight="1">
      <c r="A32" s="137">
        <v>5</v>
      </c>
      <c r="B32" s="104" t="s">
        <v>956</v>
      </c>
      <c r="C32" s="104" t="s">
        <v>1069</v>
      </c>
      <c r="D32" s="103" t="s">
        <v>964</v>
      </c>
      <c r="E32" s="116" t="s">
        <v>945</v>
      </c>
      <c r="F32" s="117" t="s">
        <v>946</v>
      </c>
      <c r="G32" s="106">
        <v>345</v>
      </c>
      <c r="H32" s="106">
        <v>239</v>
      </c>
      <c r="I32" s="106">
        <f t="shared" si="9"/>
        <v>167</v>
      </c>
      <c r="J32" s="106">
        <v>167</v>
      </c>
      <c r="K32" s="104" t="s">
        <v>965</v>
      </c>
      <c r="L32" s="103" t="s">
        <v>1042</v>
      </c>
      <c r="M32" s="112"/>
    </row>
    <row r="33" spans="1:13" s="134" customFormat="1" ht="43.2" customHeight="1">
      <c r="A33" s="137">
        <v>6</v>
      </c>
      <c r="B33" s="104" t="s">
        <v>956</v>
      </c>
      <c r="C33" s="104" t="s">
        <v>1070</v>
      </c>
      <c r="D33" s="103" t="s">
        <v>974</v>
      </c>
      <c r="E33" s="116" t="s">
        <v>945</v>
      </c>
      <c r="F33" s="117" t="s">
        <v>946</v>
      </c>
      <c r="G33" s="106">
        <v>410</v>
      </c>
      <c r="H33" s="106">
        <v>306</v>
      </c>
      <c r="I33" s="106">
        <f t="shared" si="9"/>
        <v>214</v>
      </c>
      <c r="J33" s="106">
        <v>214</v>
      </c>
      <c r="K33" s="104" t="s">
        <v>965</v>
      </c>
      <c r="L33" s="103" t="s">
        <v>1043</v>
      </c>
      <c r="M33" s="112"/>
    </row>
    <row r="34" spans="1:13" s="134" customFormat="1" ht="43.2" customHeight="1">
      <c r="A34" s="137">
        <v>7</v>
      </c>
      <c r="B34" s="104" t="s">
        <v>956</v>
      </c>
      <c r="C34" s="104" t="s">
        <v>1067</v>
      </c>
      <c r="D34" s="103" t="s">
        <v>977</v>
      </c>
      <c r="E34" s="116" t="s">
        <v>945</v>
      </c>
      <c r="F34" s="117" t="s">
        <v>946</v>
      </c>
      <c r="G34" s="106">
        <v>169</v>
      </c>
      <c r="H34" s="106">
        <v>141</v>
      </c>
      <c r="I34" s="106">
        <f t="shared" si="9"/>
        <v>99</v>
      </c>
      <c r="J34" s="106">
        <v>99</v>
      </c>
      <c r="K34" s="104" t="s">
        <v>958</v>
      </c>
      <c r="L34" s="103" t="s">
        <v>1044</v>
      </c>
      <c r="M34" s="112"/>
    </row>
    <row r="35" spans="1:13" s="134" customFormat="1" ht="43.2" customHeight="1">
      <c r="A35" s="137">
        <v>8</v>
      </c>
      <c r="B35" s="104" t="s">
        <v>956</v>
      </c>
      <c r="C35" s="104" t="s">
        <v>1071</v>
      </c>
      <c r="D35" s="103" t="s">
        <v>978</v>
      </c>
      <c r="E35" s="116" t="s">
        <v>945</v>
      </c>
      <c r="F35" s="117" t="s">
        <v>946</v>
      </c>
      <c r="G35" s="106">
        <v>177</v>
      </c>
      <c r="H35" s="106">
        <v>128</v>
      </c>
      <c r="I35" s="106">
        <f t="shared" si="9"/>
        <v>90</v>
      </c>
      <c r="J35" s="106">
        <v>90</v>
      </c>
      <c r="K35" s="104" t="s">
        <v>958</v>
      </c>
      <c r="L35" s="103" t="s">
        <v>1045</v>
      </c>
      <c r="M35" s="112"/>
    </row>
    <row r="36" spans="1:13" s="134" customFormat="1" ht="28.8">
      <c r="A36" s="137">
        <v>9</v>
      </c>
      <c r="B36" s="104" t="s">
        <v>992</v>
      </c>
      <c r="C36" s="104" t="s">
        <v>1072</v>
      </c>
      <c r="D36" s="103" t="s">
        <v>993</v>
      </c>
      <c r="E36" s="116" t="s">
        <v>945</v>
      </c>
      <c r="F36" s="117" t="s">
        <v>990</v>
      </c>
      <c r="G36" s="106">
        <v>430</v>
      </c>
      <c r="H36" s="106">
        <v>258</v>
      </c>
      <c r="I36" s="106">
        <f t="shared" si="9"/>
        <v>181</v>
      </c>
      <c r="J36" s="106">
        <v>181</v>
      </c>
      <c r="K36" s="104" t="s">
        <v>994</v>
      </c>
      <c r="L36" s="103" t="s">
        <v>1046</v>
      </c>
      <c r="M36" s="112"/>
    </row>
    <row r="37" spans="1:13" s="138" customFormat="1" ht="21" customHeight="1">
      <c r="A37" s="119" t="s">
        <v>1009</v>
      </c>
      <c r="B37" s="160" t="s">
        <v>1016</v>
      </c>
      <c r="C37" s="160"/>
      <c r="D37" s="113"/>
      <c r="E37" s="122"/>
      <c r="F37" s="122"/>
      <c r="G37" s="143">
        <f t="shared" ref="G37:I37" si="10">SUM(G38)</f>
        <v>327</v>
      </c>
      <c r="H37" s="143">
        <f t="shared" si="10"/>
        <v>276</v>
      </c>
      <c r="I37" s="143">
        <f t="shared" si="10"/>
        <v>193</v>
      </c>
      <c r="J37" s="143">
        <f>SUM(J38)</f>
        <v>193</v>
      </c>
      <c r="K37" s="113"/>
      <c r="L37" s="119"/>
      <c r="M37" s="113"/>
    </row>
    <row r="38" spans="1:13" s="134" customFormat="1" ht="28.8">
      <c r="A38" s="137">
        <v>1</v>
      </c>
      <c r="B38" s="104" t="s">
        <v>971</v>
      </c>
      <c r="C38" s="104" t="s">
        <v>1073</v>
      </c>
      <c r="D38" s="103" t="s">
        <v>972</v>
      </c>
      <c r="E38" s="116" t="s">
        <v>945</v>
      </c>
      <c r="F38" s="117" t="s">
        <v>946</v>
      </c>
      <c r="G38" s="106">
        <v>327</v>
      </c>
      <c r="H38" s="106">
        <v>276</v>
      </c>
      <c r="I38" s="106">
        <f>H38*0.7</f>
        <v>193</v>
      </c>
      <c r="J38" s="106">
        <v>193</v>
      </c>
      <c r="K38" s="104" t="s">
        <v>973</v>
      </c>
      <c r="L38" s="103" t="s">
        <v>1047</v>
      </c>
      <c r="M38" s="112"/>
    </row>
    <row r="39" spans="1:13" s="138" customFormat="1" ht="21" customHeight="1">
      <c r="A39" s="119" t="s">
        <v>1017</v>
      </c>
      <c r="B39" s="160" t="s">
        <v>1015</v>
      </c>
      <c r="C39" s="160"/>
      <c r="D39" s="113"/>
      <c r="E39" s="122"/>
      <c r="F39" s="122"/>
      <c r="G39" s="143">
        <v>1223</v>
      </c>
      <c r="H39" s="143">
        <v>975</v>
      </c>
      <c r="I39" s="143">
        <v>683</v>
      </c>
      <c r="J39" s="143">
        <v>683</v>
      </c>
      <c r="K39" s="113"/>
      <c r="L39" s="119"/>
      <c r="M39" s="113"/>
    </row>
    <row r="40" spans="1:13" s="134" customFormat="1" ht="28.8">
      <c r="A40" s="137">
        <v>1</v>
      </c>
      <c r="B40" s="104" t="s">
        <v>988</v>
      </c>
      <c r="C40" s="104" t="s">
        <v>1074</v>
      </c>
      <c r="D40" s="103" t="s">
        <v>989</v>
      </c>
      <c r="E40" s="116" t="s">
        <v>945</v>
      </c>
      <c r="F40" s="117" t="s">
        <v>990</v>
      </c>
      <c r="G40" s="106">
        <v>155</v>
      </c>
      <c r="H40" s="106">
        <v>132</v>
      </c>
      <c r="I40" s="106">
        <f>H40*0.7</f>
        <v>92</v>
      </c>
      <c r="J40" s="106">
        <v>92</v>
      </c>
      <c r="K40" s="104" t="s">
        <v>991</v>
      </c>
      <c r="L40" s="103" t="s">
        <v>1048</v>
      </c>
      <c r="M40" s="112"/>
    </row>
    <row r="41" spans="1:13" s="134" customFormat="1" ht="43.2" customHeight="1">
      <c r="A41" s="137">
        <v>2</v>
      </c>
      <c r="B41" s="104" t="s">
        <v>988</v>
      </c>
      <c r="C41" s="104" t="s">
        <v>995</v>
      </c>
      <c r="D41" s="103" t="s">
        <v>996</v>
      </c>
      <c r="E41" s="116" t="s">
        <v>945</v>
      </c>
      <c r="F41" s="117" t="s">
        <v>990</v>
      </c>
      <c r="G41" s="106">
        <v>163</v>
      </c>
      <c r="H41" s="106">
        <v>127</v>
      </c>
      <c r="I41" s="106">
        <f>H41*0.7</f>
        <v>89</v>
      </c>
      <c r="J41" s="106">
        <v>89</v>
      </c>
      <c r="K41" s="104" t="s">
        <v>997</v>
      </c>
      <c r="L41" s="103" t="s">
        <v>1049</v>
      </c>
      <c r="M41" s="112"/>
    </row>
    <row r="42" spans="1:13" s="134" customFormat="1" ht="43.2" customHeight="1">
      <c r="A42" s="137">
        <v>3</v>
      </c>
      <c r="B42" s="104" t="s">
        <v>988</v>
      </c>
      <c r="C42" s="104" t="s">
        <v>998</v>
      </c>
      <c r="D42" s="103" t="s">
        <v>999</v>
      </c>
      <c r="E42" s="116" t="s">
        <v>945</v>
      </c>
      <c r="F42" s="117" t="s">
        <v>990</v>
      </c>
      <c r="G42" s="106">
        <v>334</v>
      </c>
      <c r="H42" s="106">
        <v>278</v>
      </c>
      <c r="I42" s="106">
        <f>H42*0.7</f>
        <v>195</v>
      </c>
      <c r="J42" s="106">
        <v>195</v>
      </c>
      <c r="K42" s="104" t="s">
        <v>1000</v>
      </c>
      <c r="L42" s="103" t="s">
        <v>1050</v>
      </c>
      <c r="M42" s="112"/>
    </row>
    <row r="43" spans="1:13" s="134" customFormat="1" ht="43.2" customHeight="1">
      <c r="A43" s="137">
        <v>4</v>
      </c>
      <c r="B43" s="104" t="s">
        <v>988</v>
      </c>
      <c r="C43" s="104" t="s">
        <v>998</v>
      </c>
      <c r="D43" s="103" t="s">
        <v>1001</v>
      </c>
      <c r="E43" s="116" t="s">
        <v>945</v>
      </c>
      <c r="F43" s="117" t="s">
        <v>990</v>
      </c>
      <c r="G43" s="106">
        <v>155</v>
      </c>
      <c r="H43" s="106">
        <v>130</v>
      </c>
      <c r="I43" s="106">
        <f>H43*0.7</f>
        <v>91</v>
      </c>
      <c r="J43" s="106">
        <v>91</v>
      </c>
      <c r="K43" s="104" t="s">
        <v>1000</v>
      </c>
      <c r="L43" s="103" t="s">
        <v>1051</v>
      </c>
      <c r="M43" s="112"/>
    </row>
    <row r="44" spans="1:13" s="140" customFormat="1" ht="28.8">
      <c r="A44" s="137">
        <v>5</v>
      </c>
      <c r="B44" s="101" t="s">
        <v>110</v>
      </c>
      <c r="C44" s="101" t="s">
        <v>899</v>
      </c>
      <c r="D44" s="108" t="s">
        <v>911</v>
      </c>
      <c r="E44" s="109" t="s">
        <v>896</v>
      </c>
      <c r="F44" s="109" t="s">
        <v>912</v>
      </c>
      <c r="G44" s="144">
        <v>416</v>
      </c>
      <c r="H44" s="144">
        <v>308</v>
      </c>
      <c r="I44" s="144">
        <v>216</v>
      </c>
      <c r="J44" s="144">
        <v>216</v>
      </c>
      <c r="K44" s="110"/>
      <c r="L44" s="102" t="s">
        <v>1021</v>
      </c>
      <c r="M44" s="129"/>
    </row>
    <row r="45" spans="1:13" s="138" customFormat="1" ht="21" customHeight="1">
      <c r="A45" s="119" t="s">
        <v>1018</v>
      </c>
      <c r="B45" s="160" t="s">
        <v>1013</v>
      </c>
      <c r="C45" s="160"/>
      <c r="D45" s="113"/>
      <c r="E45" s="122"/>
      <c r="F45" s="122"/>
      <c r="G45" s="143">
        <v>2114</v>
      </c>
      <c r="H45" s="143">
        <v>1399</v>
      </c>
      <c r="I45" s="143">
        <v>681</v>
      </c>
      <c r="J45" s="143">
        <v>681</v>
      </c>
      <c r="K45" s="113"/>
      <c r="L45" s="119"/>
      <c r="M45" s="113"/>
    </row>
    <row r="46" spans="1:13" s="134" customFormat="1" ht="28.8">
      <c r="A46" s="103">
        <v>1</v>
      </c>
      <c r="B46" s="101" t="s">
        <v>915</v>
      </c>
      <c r="C46" s="101" t="s">
        <v>928</v>
      </c>
      <c r="D46" s="101" t="s">
        <v>929</v>
      </c>
      <c r="E46" s="109" t="s">
        <v>925</v>
      </c>
      <c r="F46" s="109" t="s">
        <v>930</v>
      </c>
      <c r="G46" s="144">
        <v>1501</v>
      </c>
      <c r="H46" s="145">
        <v>960</v>
      </c>
      <c r="I46" s="145">
        <v>519</v>
      </c>
      <c r="J46" s="145">
        <v>519</v>
      </c>
      <c r="K46" s="103" t="s">
        <v>1008</v>
      </c>
      <c r="L46" s="102" t="s">
        <v>1022</v>
      </c>
      <c r="M46" s="112"/>
    </row>
    <row r="47" spans="1:13" s="134" customFormat="1" ht="28.8">
      <c r="A47" s="103">
        <v>2</v>
      </c>
      <c r="B47" s="101" t="s">
        <v>915</v>
      </c>
      <c r="C47" s="101" t="s">
        <v>926</v>
      </c>
      <c r="D47" s="111" t="s">
        <v>927</v>
      </c>
      <c r="E47" s="109" t="s">
        <v>925</v>
      </c>
      <c r="F47" s="109" t="s">
        <v>931</v>
      </c>
      <c r="G47" s="144">
        <v>613</v>
      </c>
      <c r="H47" s="145">
        <v>439</v>
      </c>
      <c r="I47" s="145">
        <v>162</v>
      </c>
      <c r="J47" s="145">
        <v>162</v>
      </c>
      <c r="K47" s="103" t="s">
        <v>1008</v>
      </c>
      <c r="L47" s="102" t="s">
        <v>1022</v>
      </c>
      <c r="M47" s="112"/>
    </row>
    <row r="48" spans="1:13" s="138" customFormat="1" ht="21" customHeight="1">
      <c r="A48" s="119" t="s">
        <v>1010</v>
      </c>
      <c r="B48" s="160" t="s">
        <v>1014</v>
      </c>
      <c r="C48" s="160"/>
      <c r="D48" s="113"/>
      <c r="E48" s="122"/>
      <c r="F48" s="122"/>
      <c r="G48" s="143">
        <f>SUM(G49)</f>
        <v>3030</v>
      </c>
      <c r="H48" s="143">
        <f t="shared" ref="H48:J48" si="11">SUM(H49)</f>
        <v>2617</v>
      </c>
      <c r="I48" s="143">
        <f t="shared" si="11"/>
        <v>332</v>
      </c>
      <c r="J48" s="143">
        <f t="shared" si="11"/>
        <v>332</v>
      </c>
      <c r="K48" s="113"/>
      <c r="L48" s="119"/>
      <c r="M48" s="113"/>
    </row>
    <row r="49" spans="1:13" s="134" customFormat="1" ht="45.6" customHeight="1">
      <c r="A49" s="103">
        <v>1</v>
      </c>
      <c r="B49" s="112" t="s">
        <v>1054</v>
      </c>
      <c r="C49" s="103" t="s">
        <v>1053</v>
      </c>
      <c r="D49" s="112" t="s">
        <v>1052</v>
      </c>
      <c r="E49" s="116" t="s">
        <v>945</v>
      </c>
      <c r="F49" s="117" t="s">
        <v>990</v>
      </c>
      <c r="G49" s="145">
        <v>3030</v>
      </c>
      <c r="H49" s="145">
        <v>2617</v>
      </c>
      <c r="I49" s="145">
        <v>332</v>
      </c>
      <c r="J49" s="145">
        <v>332</v>
      </c>
      <c r="K49" s="112" t="s">
        <v>1007</v>
      </c>
      <c r="L49" s="102" t="s">
        <v>1020</v>
      </c>
      <c r="M49" s="112" t="s">
        <v>1019</v>
      </c>
    </row>
    <row r="50" spans="1:13" s="138" customFormat="1" ht="21" customHeight="1">
      <c r="A50" s="139" t="s">
        <v>1081</v>
      </c>
      <c r="B50" s="160" t="s">
        <v>1082</v>
      </c>
      <c r="C50" s="160"/>
      <c r="D50" s="113"/>
      <c r="E50" s="122"/>
      <c r="F50" s="122"/>
      <c r="G50" s="143">
        <f>SUM(G51)</f>
        <v>63</v>
      </c>
      <c r="H50" s="143">
        <f t="shared" ref="H50:J50" si="12">SUM(H51)</f>
        <v>63</v>
      </c>
      <c r="I50" s="143">
        <f t="shared" si="12"/>
        <v>63</v>
      </c>
      <c r="J50" s="143">
        <f t="shared" si="12"/>
        <v>63</v>
      </c>
      <c r="K50" s="113"/>
      <c r="L50" s="139"/>
      <c r="M50" s="113"/>
    </row>
    <row r="51" spans="1:13" s="134" customFormat="1" ht="161.4" customHeight="1">
      <c r="A51" s="103">
        <v>1</v>
      </c>
      <c r="B51" s="103" t="s">
        <v>1076</v>
      </c>
      <c r="C51" s="103"/>
      <c r="D51" s="112" t="s">
        <v>1077</v>
      </c>
      <c r="E51" s="116" t="s">
        <v>1079</v>
      </c>
      <c r="F51" s="117" t="s">
        <v>1078</v>
      </c>
      <c r="G51" s="145">
        <v>63</v>
      </c>
      <c r="H51" s="145">
        <v>63</v>
      </c>
      <c r="I51" s="145">
        <v>63</v>
      </c>
      <c r="J51" s="145">
        <v>63</v>
      </c>
      <c r="K51" s="112"/>
      <c r="L51" s="102" t="s">
        <v>1080</v>
      </c>
      <c r="M51" s="112"/>
    </row>
  </sheetData>
  <mergeCells count="13">
    <mergeCell ref="B50:C50"/>
    <mergeCell ref="A1:B1"/>
    <mergeCell ref="A2:M2"/>
    <mergeCell ref="A4:C4"/>
    <mergeCell ref="B5:C5"/>
    <mergeCell ref="B9:C9"/>
    <mergeCell ref="B23:C23"/>
    <mergeCell ref="B48:C48"/>
    <mergeCell ref="B25:C25"/>
    <mergeCell ref="B27:C27"/>
    <mergeCell ref="B37:C37"/>
    <mergeCell ref="B45:C45"/>
    <mergeCell ref="B39:C39"/>
  </mergeCells>
  <phoneticPr fontId="1" type="noConversion"/>
  <printOptions horizontalCentered="1"/>
  <pageMargins left="0.39370078740157483" right="0.39370078740157483" top="0.78740157480314965" bottom="0.78740157480314965" header="0.31496062992125984" footer="0.31496062992125984"/>
  <pageSetup paperSize="9" scale="93" fitToHeight="0" orientation="landscape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2008年</vt:lpstr>
      <vt:lpstr>2009年</vt:lpstr>
      <vt:lpstr>2017年</vt:lpstr>
      <vt:lpstr>'2017年'!Print_Titles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2009-07-27T02:01:31Z</cp:lastPrinted>
  <dcterms:created xsi:type="dcterms:W3CDTF">1996-12-17T01:32:42Z</dcterms:created>
  <dcterms:modified xsi:type="dcterms:W3CDTF">2017-09-27T07:55:04Z</dcterms:modified>
</cp:coreProperties>
</file>