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90" windowWidth="17970" windowHeight="8430"/>
  </bookViews>
  <sheets>
    <sheet name="2019年" sheetId="1" r:id="rId1"/>
  </sheets>
  <definedNames>
    <definedName name="_xlnm.Print_Titles" localSheetId="0">'2019年'!$3:$5</definedName>
  </definedNames>
  <calcPr calcId="124519"/>
</workbook>
</file>

<file path=xl/calcChain.xml><?xml version="1.0" encoding="utf-8"?>
<calcChain xmlns="http://schemas.openxmlformats.org/spreadsheetml/2006/main">
  <c r="Z8" i="1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7"/>
  <c r="AB6"/>
  <c r="T6"/>
  <c r="S6"/>
  <c r="I9"/>
  <c r="I7"/>
  <c r="J6"/>
  <c r="K6"/>
  <c r="L6"/>
  <c r="M6"/>
  <c r="N6"/>
  <c r="O6"/>
  <c r="Q6"/>
  <c r="R6"/>
  <c r="V6"/>
  <c r="W6"/>
  <c r="X6"/>
  <c r="Y6"/>
  <c r="AC6"/>
  <c r="AD6"/>
  <c r="AE6"/>
  <c r="AF6"/>
  <c r="C6"/>
  <c r="E6"/>
  <c r="F6"/>
  <c r="G6"/>
  <c r="H6"/>
  <c r="B6"/>
  <c r="AG59" l="1"/>
  <c r="AG58"/>
  <c r="AG57"/>
  <c r="U57"/>
  <c r="AG56"/>
  <c r="AG55"/>
  <c r="AG54"/>
  <c r="AG53"/>
  <c r="U53"/>
  <c r="AG52"/>
  <c r="AG51"/>
  <c r="U51"/>
  <c r="AG50"/>
  <c r="AG49"/>
  <c r="AG48"/>
  <c r="AG47"/>
  <c r="U47"/>
  <c r="AG46"/>
  <c r="AG45"/>
  <c r="AG44"/>
  <c r="AG43"/>
  <c r="AG42"/>
  <c r="U42"/>
  <c r="AG41"/>
  <c r="AG40"/>
  <c r="AG39"/>
  <c r="U39"/>
  <c r="AG38"/>
  <c r="AG37"/>
  <c r="AG36"/>
  <c r="AG35"/>
  <c r="U35"/>
  <c r="AG34"/>
  <c r="AG33"/>
  <c r="U33"/>
  <c r="AG32"/>
  <c r="AG31"/>
  <c r="AG30"/>
  <c r="AG29"/>
  <c r="AG28"/>
  <c r="U28"/>
  <c r="AG27"/>
  <c r="AG26"/>
  <c r="U26"/>
  <c r="AG25"/>
  <c r="AG24"/>
  <c r="AG23"/>
  <c r="AG22"/>
  <c r="AG21"/>
  <c r="U21"/>
  <c r="AG20"/>
  <c r="AG19"/>
  <c r="AG18"/>
  <c r="AG17"/>
  <c r="U17"/>
  <c r="AG16"/>
  <c r="AG15"/>
  <c r="AG14"/>
  <c r="AG13"/>
  <c r="AG12"/>
  <c r="U12"/>
  <c r="AG11"/>
  <c r="AG10"/>
  <c r="U6" l="1"/>
  <c r="Z6"/>
  <c r="AG6"/>
  <c r="P35"/>
  <c r="I35" s="1"/>
  <c r="P51"/>
  <c r="I51" s="1"/>
  <c r="P47"/>
  <c r="I47" s="1"/>
  <c r="P17"/>
  <c r="I17" s="1"/>
  <c r="P12"/>
  <c r="I12" s="1"/>
  <c r="P21"/>
  <c r="I21" s="1"/>
  <c r="P32"/>
  <c r="I32" s="1"/>
  <c r="P11"/>
  <c r="I11" s="1"/>
  <c r="P13"/>
  <c r="I13" s="1"/>
  <c r="P14"/>
  <c r="I14" s="1"/>
  <c r="P15"/>
  <c r="I15" s="1"/>
  <c r="P16"/>
  <c r="I16" s="1"/>
  <c r="P18"/>
  <c r="I18" s="1"/>
  <c r="P19"/>
  <c r="I19" s="1"/>
  <c r="P20"/>
  <c r="I20" s="1"/>
  <c r="P22"/>
  <c r="I22" s="1"/>
  <c r="P23"/>
  <c r="I23" s="1"/>
  <c r="P24"/>
  <c r="I24" s="1"/>
  <c r="P25"/>
  <c r="I25" s="1"/>
  <c r="P26"/>
  <c r="I26" s="1"/>
  <c r="P27"/>
  <c r="I27" s="1"/>
  <c r="P28"/>
  <c r="I28" s="1"/>
  <c r="P29"/>
  <c r="I29" s="1"/>
  <c r="P30"/>
  <c r="I30" s="1"/>
  <c r="P31"/>
  <c r="I31" s="1"/>
  <c r="P33"/>
  <c r="I33" s="1"/>
  <c r="P34"/>
  <c r="I34" s="1"/>
  <c r="P36"/>
  <c r="I36" s="1"/>
  <c r="P37"/>
  <c r="I37" s="1"/>
  <c r="P38"/>
  <c r="I38" s="1"/>
  <c r="P39"/>
  <c r="I39" s="1"/>
  <c r="P40"/>
  <c r="I40" s="1"/>
  <c r="P41"/>
  <c r="I41" s="1"/>
  <c r="P42"/>
  <c r="I42" s="1"/>
  <c r="P43"/>
  <c r="I43" s="1"/>
  <c r="P44"/>
  <c r="I44" s="1"/>
  <c r="P45"/>
  <c r="I45" s="1"/>
  <c r="P46"/>
  <c r="I46" s="1"/>
  <c r="P48"/>
  <c r="I48" s="1"/>
  <c r="P49"/>
  <c r="I49" s="1"/>
  <c r="P50"/>
  <c r="I50" s="1"/>
  <c r="P52"/>
  <c r="I52" s="1"/>
  <c r="P53"/>
  <c r="I53" s="1"/>
  <c r="P54"/>
  <c r="I54" s="1"/>
  <c r="P55"/>
  <c r="I55" s="1"/>
  <c r="P56"/>
  <c r="I56" s="1"/>
  <c r="P57"/>
  <c r="I57" s="1"/>
  <c r="P58"/>
  <c r="I58" s="1"/>
  <c r="P59"/>
  <c r="I59" s="1"/>
  <c r="P10" l="1"/>
  <c r="P6" l="1"/>
  <c r="I10"/>
  <c r="I6" s="1"/>
  <c r="D57"/>
  <c r="D53"/>
  <c r="D51"/>
  <c r="D47"/>
  <c r="D42"/>
  <c r="D39"/>
  <c r="D35"/>
  <c r="D33"/>
  <c r="D28"/>
  <c r="D26"/>
  <c r="D21"/>
  <c r="D17"/>
  <c r="D12" l="1"/>
  <c r="D6" s="1"/>
</calcChain>
</file>

<file path=xl/sharedStrings.xml><?xml version="1.0" encoding="utf-8"?>
<sst xmlns="http://schemas.openxmlformats.org/spreadsheetml/2006/main" count="126" uniqueCount="82">
  <si>
    <t>江门市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</si>
  <si>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</si>
  <si>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</si>
  <si>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</si>
  <si>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</si>
  <si>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</si>
  <si>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</si>
  <si>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</si>
  <si>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</si>
  <si>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大埔县</t>
  </si>
  <si>
    <t>丰顺县</t>
  </si>
  <si>
    <t>五华县</t>
  </si>
  <si>
    <t>博罗县</t>
  </si>
  <si>
    <t>陆丰市</t>
  </si>
  <si>
    <t>陆河县</t>
  </si>
  <si>
    <t>海丰县</t>
  </si>
  <si>
    <t>阳春市</t>
  </si>
  <si>
    <t>廉江市</t>
  </si>
  <si>
    <t>徐闻县</t>
  </si>
  <si>
    <t>雷州市</t>
  </si>
  <si>
    <t>高州市</t>
  </si>
  <si>
    <t>化州市</t>
  </si>
  <si>
    <t>德庆县</t>
  </si>
  <si>
    <t>封开县</t>
  </si>
  <si>
    <t>怀集县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</si>
  <si>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</si>
  <si>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</si>
  <si>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</si>
  <si>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</si>
  <si>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</si>
  <si>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</si>
  <si>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</si>
  <si>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</si>
  <si>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</si>
  <si>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</si>
  <si>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惠州市</t>
  </si>
  <si>
    <t>汕尾市</t>
  </si>
  <si>
    <t>阳江市</t>
  </si>
  <si>
    <t>湛江市</t>
  </si>
  <si>
    <t>茂名市</t>
  </si>
  <si>
    <t>肇庆市</t>
  </si>
  <si>
    <t>清远市</t>
  </si>
  <si>
    <t>云浮市</t>
  </si>
  <si>
    <t>单位</t>
    <phoneticPr fontId="2" type="noConversion"/>
  </si>
  <si>
    <t>“畅返不畅”路段整治
（公里）</t>
    <phoneticPr fontId="2" type="noConversion"/>
  </si>
  <si>
    <t>农村公路
养护里程
（公里）</t>
    <phoneticPr fontId="2" type="noConversion"/>
  </si>
  <si>
    <t>通现代农业产业园公路
（公里）</t>
    <phoneticPr fontId="2" type="noConversion"/>
  </si>
  <si>
    <t>通旅游景区公路（公里）</t>
    <phoneticPr fontId="2" type="noConversion"/>
  </si>
  <si>
    <t>通200人以上自然村公路路面硬化、砂土路和等外路改造（公里）</t>
    <phoneticPr fontId="2" type="noConversion"/>
  </si>
  <si>
    <t>“畅返不畅”路段整治</t>
    <phoneticPr fontId="2" type="noConversion"/>
  </si>
  <si>
    <t>新增农村公路养护资金</t>
    <phoneticPr fontId="2" type="noConversion"/>
  </si>
  <si>
    <t>通现代农业产业园公路</t>
    <phoneticPr fontId="2" type="noConversion"/>
  </si>
  <si>
    <t>通旅游景区公路</t>
    <phoneticPr fontId="2" type="noConversion"/>
  </si>
  <si>
    <t>通200人以上自然村公路路面硬化、砂土路和等外路改造</t>
    <phoneticPr fontId="2" type="noConversion"/>
  </si>
  <si>
    <t>约束性</t>
    <phoneticPr fontId="2" type="noConversion"/>
  </si>
  <si>
    <t>指导性</t>
    <phoneticPr fontId="2" type="noConversion"/>
  </si>
  <si>
    <t>全省合计</t>
    <phoneticPr fontId="2" type="noConversion"/>
  </si>
  <si>
    <t>汕头市</t>
    <phoneticPr fontId="2" type="noConversion"/>
  </si>
  <si>
    <t>南澳县</t>
    <phoneticPr fontId="2" type="noConversion"/>
  </si>
  <si>
    <t>韶关市</t>
    <phoneticPr fontId="2" type="noConversion"/>
  </si>
  <si>
    <t>备注：汕头、韶关、惠州、汕尾、阳江、湛江、茂名、肇庆、清远、云浮市新增农村公路养护资金包含省直管县，其余类型不包含省直管县。</t>
    <phoneticPr fontId="2" type="noConversion"/>
  </si>
  <si>
    <t>原计划任务清单</t>
    <phoneticPr fontId="2" type="noConversion"/>
  </si>
  <si>
    <t>合计</t>
    <phoneticPr fontId="2" type="noConversion"/>
  </si>
  <si>
    <t>清算后省补助资金分配方案（万元）</t>
    <phoneticPr fontId="2" type="noConversion"/>
  </si>
  <si>
    <t>河源市（不含直管县）</t>
    <phoneticPr fontId="2" type="noConversion"/>
  </si>
  <si>
    <t>梅州市（不含直管县）</t>
    <phoneticPr fontId="2" type="noConversion"/>
  </si>
  <si>
    <t>潮州市（不含直管县）</t>
    <phoneticPr fontId="2" type="noConversion"/>
  </si>
  <si>
    <t>揭阳市（不含直管县）</t>
    <phoneticPr fontId="2" type="noConversion"/>
  </si>
  <si>
    <t>新增
任务量</t>
    <phoneticPr fontId="2" type="noConversion"/>
  </si>
  <si>
    <t>省国有林场和森林公园管理局</t>
    <phoneticPr fontId="2" type="noConversion"/>
  </si>
  <si>
    <t>原省补助资金分配方案（万元）</t>
    <phoneticPr fontId="2" type="noConversion"/>
  </si>
  <si>
    <t>林业公路养护里程
（公里）</t>
    <phoneticPr fontId="2" type="noConversion"/>
  </si>
  <si>
    <t>约束性</t>
    <phoneticPr fontId="2" type="noConversion"/>
  </si>
  <si>
    <t>危桥
改造</t>
    <phoneticPr fontId="2" type="noConversion"/>
  </si>
  <si>
    <t>林业公路养护</t>
    <phoneticPr fontId="2" type="noConversion"/>
  </si>
  <si>
    <t>危桥
改造
（座）</t>
    <phoneticPr fontId="2" type="noConversion"/>
  </si>
  <si>
    <t>调整后任务清单</t>
    <phoneticPr fontId="2" type="noConversion"/>
  </si>
  <si>
    <t>新增资金需求</t>
    <phoneticPr fontId="2" type="noConversion"/>
  </si>
  <si>
    <t>2019年“四好农村路”建设资金分配方案和任务清单调整表</t>
    <phoneticPr fontId="2" type="noConversion"/>
  </si>
  <si>
    <t>省建工集团</t>
    <phoneticPr fontId="2" type="noConversion"/>
  </si>
  <si>
    <t>省交通集团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</si>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</sst>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</cellXfs>
  <cellStyles count="63">
    <cellStyle name="百分比 2" xfId="3"/>
    <cellStyle name="百分比 2 2" xfId="4"/>
    <cellStyle name="百分比 2 2 2" xfId="5"/>
    <cellStyle name="百分比 2 2 3" xfId="6"/>
    <cellStyle name="百分比 2 2 4" xfId="7"/>
    <cellStyle name="百分比 2 3" xfId="8"/>
    <cellStyle name="百分比 2 4" xfId="9"/>
    <cellStyle name="百分比 2 5" xfId="10"/>
    <cellStyle name="常规" xfId="0" builtinId="0"/>
    <cellStyle name="常规 2" xfId="11"/>
    <cellStyle name="常规 2 2" xfId="1"/>
    <cellStyle name="常规 2 2 2" xfId="2"/>
    <cellStyle name="常规 2 2 2 2" xfId="12"/>
    <cellStyle name="常规 2 2 3" xfId="13"/>
    <cellStyle name="常规 2 2 4" xfId="14"/>
    <cellStyle name="常规 2 3" xfId="15"/>
    <cellStyle name="常规 2 3 2" xfId="16"/>
    <cellStyle name="常规 2 3 3" xfId="17"/>
    <cellStyle name="常规 2 3 4" xfId="18"/>
    <cellStyle name="常规 2 4" xfId="19"/>
    <cellStyle name="常规 2 5" xfId="20"/>
    <cellStyle name="常规 2 6" xfId="21"/>
    <cellStyle name="常规 3" xfId="22"/>
    <cellStyle name="常规 3 2" xfId="23"/>
    <cellStyle name="常规 3 2 2" xfId="24"/>
    <cellStyle name="常规 3 2 2 2" xfId="25"/>
    <cellStyle name="常规 3 2 2 3" xfId="26"/>
    <cellStyle name="常规 3 2 2 4" xfId="27"/>
    <cellStyle name="常规 3 2 3" xfId="28"/>
    <cellStyle name="常规 3 2 4" xfId="29"/>
    <cellStyle name="常规 3 2 5" xfId="30"/>
    <cellStyle name="常规 3 3" xfId="31"/>
    <cellStyle name="常规 3 4" xfId="32"/>
    <cellStyle name="常规 3 5" xfId="33"/>
    <cellStyle name="常规 4" xfId="34"/>
    <cellStyle name="常规 4 2" xfId="35"/>
    <cellStyle name="常规 4 2 2" xfId="36"/>
    <cellStyle name="常规 4 2 3" xfId="37"/>
    <cellStyle name="常规 4 2 4" xfId="38"/>
    <cellStyle name="常规 4 3" xfId="39"/>
    <cellStyle name="常规 4 4" xfId="40"/>
    <cellStyle name="常规 4 5" xfId="41"/>
    <cellStyle name="常规 5" xfId="42"/>
    <cellStyle name="常规 5 2" xfId="43"/>
    <cellStyle name="常规 5 3" xfId="44"/>
    <cellStyle name="常规 5 4" xfId="45"/>
    <cellStyle name="常规 6" xfId="46"/>
    <cellStyle name="常规 6 2" xfId="47"/>
    <cellStyle name="常规 6 2 2" xfId="48"/>
    <cellStyle name="常规 6 2 3" xfId="49"/>
    <cellStyle name="常规 6 2 4" xfId="50"/>
    <cellStyle name="常规 6 3" xfId="51"/>
    <cellStyle name="常规 6 4" xfId="52"/>
    <cellStyle name="常规 6 5" xfId="53"/>
    <cellStyle name="常规 7" xfId="54"/>
    <cellStyle name="常规 7 2" xfId="55"/>
    <cellStyle name="常规 7 3" xfId="56"/>
    <cellStyle name="常规 7 4" xfId="57"/>
    <cellStyle name="常规 8" xfId="58"/>
    <cellStyle name="常规 8 2" xfId="59"/>
    <cellStyle name="常规 8 3" xfId="60"/>
    <cellStyle name="常规 8 4" xfId="61"/>
    <cellStyle name="普通_活用表_亿元表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showZeros="0" tabSelected="1" topLeftCell="M1" workbookViewId="0">
      <selection activeCell="AA6" sqref="AA6:AG6"/>
    </sheetView>
  </sheetViews>
  <sheetFormatPr defaultColWidth="8.875" defaultRowHeight="11.25"/>
  <cols>
    <col min="1" max="1" width="20.25" style="3" customWidth="1"/>
    <col min="2" max="2" width="7.25" style="3" customWidth="1"/>
    <col min="3" max="3" width="8.375" style="3" customWidth="1"/>
    <col min="4" max="7" width="8.375" style="1" customWidth="1"/>
    <col min="8" max="8" width="10.75" style="1" customWidth="1"/>
    <col min="9" max="15" width="7.375" style="1" customWidth="1"/>
    <col min="16" max="16" width="9.5" style="1" customWidth="1"/>
    <col min="17" max="17" width="8.375" style="2" customWidth="1"/>
    <col min="18" max="18" width="8.125" style="2" customWidth="1"/>
    <col min="19" max="19" width="7.625" style="2" customWidth="1"/>
    <col min="20" max="24" width="8.5" style="2" customWidth="1"/>
    <col min="25" max="25" width="11.25" style="2" customWidth="1"/>
    <col min="26" max="32" width="7.375" style="2" customWidth="1"/>
    <col min="33" max="33" width="9.5" style="2" customWidth="1"/>
    <col min="34" max="16384" width="8.875" style="2"/>
  </cols>
  <sheetData>
    <row r="1" spans="1:33" ht="27.6" customHeight="1">
      <c r="A1" s="22" t="s">
        <v>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33" ht="27.75" customHeight="1">
      <c r="A3" s="19" t="s">
        <v>43</v>
      </c>
      <c r="B3" s="15" t="s">
        <v>61</v>
      </c>
      <c r="C3" s="16"/>
      <c r="D3" s="16"/>
      <c r="E3" s="16"/>
      <c r="F3" s="16"/>
      <c r="G3" s="16"/>
      <c r="H3" s="17"/>
      <c r="I3" s="18" t="s">
        <v>70</v>
      </c>
      <c r="J3" s="18"/>
      <c r="K3" s="18"/>
      <c r="L3" s="18"/>
      <c r="M3" s="18"/>
      <c r="N3" s="18"/>
      <c r="O3" s="18"/>
      <c r="P3" s="18"/>
      <c r="Q3" s="4" t="s">
        <v>68</v>
      </c>
      <c r="R3" s="4" t="s">
        <v>77</v>
      </c>
      <c r="S3" s="15" t="s">
        <v>76</v>
      </c>
      <c r="T3" s="16"/>
      <c r="U3" s="16"/>
      <c r="V3" s="16"/>
      <c r="W3" s="16"/>
      <c r="X3" s="16"/>
      <c r="Y3" s="17"/>
      <c r="Z3" s="18" t="s">
        <v>63</v>
      </c>
      <c r="AA3" s="18"/>
      <c r="AB3" s="18"/>
      <c r="AC3" s="18"/>
      <c r="AD3" s="18"/>
      <c r="AE3" s="18"/>
      <c r="AF3" s="18"/>
      <c r="AG3" s="18"/>
    </row>
    <row r="4" spans="1:33" ht="74.45" customHeight="1">
      <c r="A4" s="19"/>
      <c r="B4" s="5" t="s">
        <v>75</v>
      </c>
      <c r="C4" s="5" t="s">
        <v>71</v>
      </c>
      <c r="D4" s="5" t="s">
        <v>44</v>
      </c>
      <c r="E4" s="5" t="s">
        <v>45</v>
      </c>
      <c r="F4" s="5" t="s">
        <v>46</v>
      </c>
      <c r="G4" s="5" t="s">
        <v>47</v>
      </c>
      <c r="H4" s="5" t="s">
        <v>48</v>
      </c>
      <c r="I4" s="19" t="s">
        <v>62</v>
      </c>
      <c r="J4" s="5" t="s">
        <v>73</v>
      </c>
      <c r="K4" s="5" t="s">
        <v>74</v>
      </c>
      <c r="L4" s="5" t="s">
        <v>49</v>
      </c>
      <c r="M4" s="5" t="s">
        <v>50</v>
      </c>
      <c r="N4" s="5" t="s">
        <v>51</v>
      </c>
      <c r="O4" s="5" t="s">
        <v>52</v>
      </c>
      <c r="P4" s="5" t="s">
        <v>53</v>
      </c>
      <c r="Q4" s="5" t="s">
        <v>44</v>
      </c>
      <c r="R4" s="5" t="s">
        <v>49</v>
      </c>
      <c r="S4" s="5" t="s">
        <v>75</v>
      </c>
      <c r="T4" s="5" t="s">
        <v>71</v>
      </c>
      <c r="U4" s="5" t="s">
        <v>44</v>
      </c>
      <c r="V4" s="5" t="s">
        <v>45</v>
      </c>
      <c r="W4" s="5" t="s">
        <v>46</v>
      </c>
      <c r="X4" s="5" t="s">
        <v>47</v>
      </c>
      <c r="Y4" s="5" t="s">
        <v>48</v>
      </c>
      <c r="Z4" s="19" t="s">
        <v>62</v>
      </c>
      <c r="AA4" s="5" t="s">
        <v>73</v>
      </c>
      <c r="AB4" s="5" t="s">
        <v>74</v>
      </c>
      <c r="AC4" s="5" t="s">
        <v>49</v>
      </c>
      <c r="AD4" s="5" t="s">
        <v>50</v>
      </c>
      <c r="AE4" s="5" t="s">
        <v>51</v>
      </c>
      <c r="AF4" s="5" t="s">
        <v>52</v>
      </c>
      <c r="AG4" s="5" t="s">
        <v>53</v>
      </c>
    </row>
    <row r="5" spans="1:33" ht="19.5" customHeight="1">
      <c r="A5" s="19"/>
      <c r="B5" s="5" t="s">
        <v>72</v>
      </c>
      <c r="C5" s="5" t="s">
        <v>72</v>
      </c>
      <c r="D5" s="5" t="s">
        <v>54</v>
      </c>
      <c r="E5" s="5" t="s">
        <v>55</v>
      </c>
      <c r="F5" s="5" t="s">
        <v>55</v>
      </c>
      <c r="G5" s="5" t="s">
        <v>55</v>
      </c>
      <c r="H5" s="5" t="s">
        <v>55</v>
      </c>
      <c r="I5" s="19"/>
      <c r="J5" s="5" t="s">
        <v>72</v>
      </c>
      <c r="K5" s="5" t="s">
        <v>72</v>
      </c>
      <c r="L5" s="5" t="s">
        <v>54</v>
      </c>
      <c r="M5" s="5" t="s">
        <v>55</v>
      </c>
      <c r="N5" s="5" t="s">
        <v>55</v>
      </c>
      <c r="O5" s="5" t="s">
        <v>55</v>
      </c>
      <c r="P5" s="5" t="s">
        <v>55</v>
      </c>
      <c r="Q5" s="5" t="s">
        <v>54</v>
      </c>
      <c r="R5" s="5" t="s">
        <v>54</v>
      </c>
      <c r="S5" s="5" t="s">
        <v>72</v>
      </c>
      <c r="T5" s="5" t="s">
        <v>72</v>
      </c>
      <c r="U5" s="5" t="s">
        <v>54</v>
      </c>
      <c r="V5" s="5" t="s">
        <v>55</v>
      </c>
      <c r="W5" s="5" t="s">
        <v>55</v>
      </c>
      <c r="X5" s="5" t="s">
        <v>55</v>
      </c>
      <c r="Y5" s="5" t="s">
        <v>55</v>
      </c>
      <c r="Z5" s="19"/>
      <c r="AA5" s="5" t="s">
        <v>72</v>
      </c>
      <c r="AB5" s="5" t="s">
        <v>72</v>
      </c>
      <c r="AC5" s="5" t="s">
        <v>54</v>
      </c>
      <c r="AD5" s="5" t="s">
        <v>55</v>
      </c>
      <c r="AE5" s="5" t="s">
        <v>55</v>
      </c>
      <c r="AF5" s="5" t="s">
        <v>55</v>
      </c>
      <c r="AG5" s="5" t="s">
        <v>55</v>
      </c>
    </row>
    <row r="6" spans="1:33" ht="19.5" customHeight="1">
      <c r="A6" s="5" t="s">
        <v>56</v>
      </c>
      <c r="B6" s="5">
        <f>SUM(B7:B59)</f>
        <v>315</v>
      </c>
      <c r="C6" s="5">
        <f t="shared" ref="C6:H6" si="0">SUM(C7:C59)</f>
        <v>4061</v>
      </c>
      <c r="D6" s="5">
        <f t="shared" si="0"/>
        <v>8670</v>
      </c>
      <c r="E6" s="5">
        <f t="shared" si="0"/>
        <v>163391</v>
      </c>
      <c r="F6" s="5">
        <f t="shared" si="0"/>
        <v>18.990000000000002</v>
      </c>
      <c r="G6" s="5">
        <f t="shared" si="0"/>
        <v>197.39000000000001</v>
      </c>
      <c r="H6" s="5">
        <f t="shared" si="0"/>
        <v>6254</v>
      </c>
      <c r="I6" s="5">
        <f t="shared" ref="I6" si="1">SUM(I7:I59)</f>
        <v>390000</v>
      </c>
      <c r="J6" s="5">
        <f t="shared" ref="J6" si="2">SUM(J7:J59)</f>
        <v>44014</v>
      </c>
      <c r="K6" s="5">
        <f t="shared" ref="K6" si="3">SUM(K7:K59)</f>
        <v>1200</v>
      </c>
      <c r="L6" s="5">
        <f t="shared" ref="L6" si="4">SUM(L7:L59)</f>
        <v>156062</v>
      </c>
      <c r="M6" s="5">
        <f t="shared" ref="M6" si="5">SUM(M7:M59)</f>
        <v>63663</v>
      </c>
      <c r="N6" s="5">
        <f t="shared" ref="N6" si="6">SUM(N7:N59)</f>
        <v>342</v>
      </c>
      <c r="O6" s="5">
        <f t="shared" ref="O6" si="7">SUM(O7:O59)</f>
        <v>12141</v>
      </c>
      <c r="P6" s="5">
        <f t="shared" ref="P6" si="8">SUM(P7:P59)</f>
        <v>112578</v>
      </c>
      <c r="Q6" s="5">
        <f t="shared" ref="Q6" si="9">SUM(Q7:Q59)</f>
        <v>0</v>
      </c>
      <c r="R6" s="5">
        <f t="shared" ref="R6" si="10">SUM(R7:R59)</f>
        <v>0</v>
      </c>
      <c r="S6" s="5">
        <f>SUM(S7:S59)</f>
        <v>315</v>
      </c>
      <c r="T6" s="5">
        <f t="shared" ref="T6" si="11">SUM(T7:T59)</f>
        <v>4061</v>
      </c>
      <c r="U6" s="5">
        <f t="shared" ref="U6" si="12">SUM(U7:U59)</f>
        <v>8670</v>
      </c>
      <c r="V6" s="5">
        <f t="shared" ref="V6" si="13">SUM(V7:V59)</f>
        <v>163391</v>
      </c>
      <c r="W6" s="5">
        <f t="shared" ref="W6" si="14">SUM(W7:W59)</f>
        <v>18.990000000000002</v>
      </c>
      <c r="X6" s="5">
        <f t="shared" ref="X6" si="15">SUM(X7:X59)</f>
        <v>197.39000000000001</v>
      </c>
      <c r="Y6" s="5">
        <f t="shared" ref="Y6" si="16">SUM(Y7:Y59)</f>
        <v>6254</v>
      </c>
      <c r="Z6" s="5">
        <f t="shared" ref="Z6" si="17">SUM(Z7:Z59)</f>
        <v>390000</v>
      </c>
      <c r="AA6" s="12" t="s">
        <v>81</v>
      </c>
      <c r="AB6" s="5">
        <f t="shared" ref="AB6" si="18">SUM(AB7:AB59)</f>
        <v>1214</v>
      </c>
      <c r="AC6" s="5">
        <f t="shared" ref="AC6" si="19">SUM(AC7:AC59)</f>
        <v>156062</v>
      </c>
      <c r="AD6" s="5">
        <f t="shared" ref="AD6" si="20">SUM(AD7:AD59)</f>
        <v>63663</v>
      </c>
      <c r="AE6" s="5">
        <f t="shared" ref="AE6" si="21">SUM(AE7:AE59)</f>
        <v>342</v>
      </c>
      <c r="AF6" s="5">
        <f t="shared" ref="AF6" si="22">SUM(AF7:AF59)</f>
        <v>12141</v>
      </c>
      <c r="AG6" s="5">
        <f t="shared" ref="AG6" si="23">SUM(AG7:AG59)</f>
        <v>112578</v>
      </c>
    </row>
    <row r="7" spans="1:33" ht="19.5" customHeight="1">
      <c r="A7" s="6" t="s">
        <v>79</v>
      </c>
      <c r="B7" s="5">
        <v>315</v>
      </c>
      <c r="C7" s="5"/>
      <c r="D7" s="5"/>
      <c r="E7" s="5"/>
      <c r="F7" s="5"/>
      <c r="G7" s="5"/>
      <c r="H7" s="5"/>
      <c r="I7" s="20">
        <f>SUM(J7:P7)</f>
        <v>44014</v>
      </c>
      <c r="J7" s="20">
        <v>44014</v>
      </c>
      <c r="K7" s="5"/>
      <c r="L7" s="5"/>
      <c r="M7" s="5"/>
      <c r="N7" s="5"/>
      <c r="O7" s="5"/>
      <c r="P7" s="5"/>
      <c r="Q7" s="5"/>
      <c r="R7" s="5"/>
      <c r="S7" s="5">
        <v>315</v>
      </c>
      <c r="T7" s="5"/>
      <c r="U7" s="5"/>
      <c r="V7" s="5"/>
      <c r="W7" s="5"/>
      <c r="X7" s="5"/>
      <c r="Y7" s="5"/>
      <c r="Z7" s="5">
        <f>SUM(AA7:AG7)</f>
        <v>22800</v>
      </c>
      <c r="AA7" s="5">
        <v>22800</v>
      </c>
      <c r="AB7" s="5"/>
      <c r="AC7" s="5"/>
      <c r="AD7" s="5"/>
      <c r="AE7" s="5"/>
      <c r="AF7" s="5"/>
      <c r="AG7" s="5"/>
    </row>
    <row r="8" spans="1:33" ht="19.5" customHeight="1">
      <c r="A8" s="6" t="s">
        <v>80</v>
      </c>
      <c r="B8" s="11"/>
      <c r="C8" s="11"/>
      <c r="D8" s="11"/>
      <c r="E8" s="11"/>
      <c r="F8" s="11"/>
      <c r="G8" s="11"/>
      <c r="H8" s="11"/>
      <c r="I8" s="21"/>
      <c r="J8" s="2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f>SUM(AA8:AG8)</f>
        <v>21200</v>
      </c>
      <c r="AA8" s="11">
        <v>21200</v>
      </c>
      <c r="AB8" s="11"/>
      <c r="AC8" s="11"/>
      <c r="AD8" s="11"/>
      <c r="AE8" s="11"/>
      <c r="AF8" s="11"/>
      <c r="AG8" s="11"/>
    </row>
    <row r="9" spans="1:33" ht="25.9" customHeight="1">
      <c r="A9" s="6" t="s">
        <v>69</v>
      </c>
      <c r="B9" s="5"/>
      <c r="C9" s="5">
        <v>4061</v>
      </c>
      <c r="D9" s="5"/>
      <c r="E9" s="5"/>
      <c r="F9" s="5"/>
      <c r="G9" s="5"/>
      <c r="H9" s="5"/>
      <c r="I9" s="5">
        <f t="shared" ref="I9:I59" si="24">SUM(J9:P9)</f>
        <v>1200</v>
      </c>
      <c r="J9" s="5"/>
      <c r="K9" s="5">
        <v>1200</v>
      </c>
      <c r="L9" s="5"/>
      <c r="M9" s="5"/>
      <c r="N9" s="5"/>
      <c r="O9" s="5"/>
      <c r="P9" s="5"/>
      <c r="Q9" s="5"/>
      <c r="R9" s="5"/>
      <c r="S9" s="5"/>
      <c r="T9" s="5">
        <v>4061</v>
      </c>
      <c r="U9" s="5"/>
      <c r="V9" s="5"/>
      <c r="W9" s="5"/>
      <c r="X9" s="5"/>
      <c r="Y9" s="5"/>
      <c r="Z9" s="5">
        <f t="shared" ref="Z9:Z59" si="25">SUM(AA9:AG9)</f>
        <v>1214</v>
      </c>
      <c r="AA9" s="5"/>
      <c r="AB9" s="5">
        <v>1214</v>
      </c>
      <c r="AC9" s="5"/>
      <c r="AD9" s="5"/>
      <c r="AE9" s="5"/>
      <c r="AF9" s="5"/>
      <c r="AG9" s="5"/>
    </row>
    <row r="10" spans="1:33" ht="19.5" customHeight="1">
      <c r="A10" s="6" t="s">
        <v>57</v>
      </c>
      <c r="B10" s="6"/>
      <c r="C10" s="6"/>
      <c r="D10" s="5">
        <v>0</v>
      </c>
      <c r="E10" s="5">
        <v>3212</v>
      </c>
      <c r="F10" s="5"/>
      <c r="G10" s="5"/>
      <c r="H10" s="5">
        <v>30</v>
      </c>
      <c r="I10" s="5">
        <f t="shared" si="24"/>
        <v>896</v>
      </c>
      <c r="J10" s="5"/>
      <c r="K10" s="5"/>
      <c r="L10" s="5">
        <v>0</v>
      </c>
      <c r="M10" s="5">
        <v>356</v>
      </c>
      <c r="N10" s="5"/>
      <c r="O10" s="5"/>
      <c r="P10" s="5">
        <f t="shared" ref="P10:P59" si="26">H10*18</f>
        <v>540</v>
      </c>
      <c r="Q10" s="5"/>
      <c r="R10" s="5"/>
      <c r="S10" s="5"/>
      <c r="T10" s="5"/>
      <c r="U10" s="5">
        <v>0</v>
      </c>
      <c r="V10" s="5">
        <v>3212</v>
      </c>
      <c r="W10" s="5"/>
      <c r="X10" s="5"/>
      <c r="Y10" s="5">
        <v>30</v>
      </c>
      <c r="Z10" s="5">
        <f t="shared" si="25"/>
        <v>896</v>
      </c>
      <c r="AA10" s="5"/>
      <c r="AB10" s="5"/>
      <c r="AC10" s="5">
        <v>0</v>
      </c>
      <c r="AD10" s="5">
        <v>356</v>
      </c>
      <c r="AE10" s="5"/>
      <c r="AF10" s="5"/>
      <c r="AG10" s="5">
        <f t="shared" ref="AG10:AG11" si="27">Y10*18</f>
        <v>540</v>
      </c>
    </row>
    <row r="11" spans="1:33" ht="19.5" customHeight="1">
      <c r="A11" s="7" t="s">
        <v>58</v>
      </c>
      <c r="B11" s="7"/>
      <c r="C11" s="7"/>
      <c r="D11" s="5"/>
      <c r="E11" s="5"/>
      <c r="F11" s="5"/>
      <c r="G11" s="5"/>
      <c r="H11" s="5">
        <v>2</v>
      </c>
      <c r="I11" s="5">
        <f t="shared" si="24"/>
        <v>36</v>
      </c>
      <c r="J11" s="5"/>
      <c r="K11" s="5"/>
      <c r="L11" s="5"/>
      <c r="M11" s="5"/>
      <c r="N11" s="5"/>
      <c r="O11" s="5"/>
      <c r="P11" s="5">
        <f t="shared" si="26"/>
        <v>36</v>
      </c>
      <c r="Q11" s="5"/>
      <c r="R11" s="5"/>
      <c r="S11" s="5"/>
      <c r="T11" s="5"/>
      <c r="U11" s="5"/>
      <c r="V11" s="5"/>
      <c r="W11" s="5"/>
      <c r="X11" s="5"/>
      <c r="Y11" s="5">
        <v>2</v>
      </c>
      <c r="Z11" s="5">
        <f t="shared" si="25"/>
        <v>36</v>
      </c>
      <c r="AA11" s="5"/>
      <c r="AB11" s="5"/>
      <c r="AC11" s="5"/>
      <c r="AD11" s="5"/>
      <c r="AE11" s="5"/>
      <c r="AF11" s="5"/>
      <c r="AG11" s="5">
        <f t="shared" si="27"/>
        <v>36</v>
      </c>
    </row>
    <row r="12" spans="1:33" ht="19.5" customHeight="1">
      <c r="A12" s="6" t="s">
        <v>59</v>
      </c>
      <c r="B12" s="6"/>
      <c r="C12" s="6"/>
      <c r="D12" s="5">
        <f>1059-D13-D14-D15-D16</f>
        <v>479.23</v>
      </c>
      <c r="E12" s="5">
        <v>13587</v>
      </c>
      <c r="F12" s="5"/>
      <c r="G12" s="5"/>
      <c r="H12" s="5">
        <v>235</v>
      </c>
      <c r="I12" s="5">
        <f t="shared" si="24"/>
        <v>18988</v>
      </c>
      <c r="J12" s="5"/>
      <c r="K12" s="5"/>
      <c r="L12" s="5">
        <v>8626</v>
      </c>
      <c r="M12" s="5">
        <v>6131</v>
      </c>
      <c r="N12" s="5">
        <v>0</v>
      </c>
      <c r="O12" s="5">
        <v>0</v>
      </c>
      <c r="P12" s="5">
        <f>H12*18+1</f>
        <v>4231</v>
      </c>
      <c r="Q12" s="5"/>
      <c r="R12" s="5"/>
      <c r="S12" s="5"/>
      <c r="T12" s="5"/>
      <c r="U12" s="5">
        <f>1059-U13-U14-U15-U16</f>
        <v>479.23</v>
      </c>
      <c r="V12" s="5">
        <v>13587</v>
      </c>
      <c r="W12" s="5"/>
      <c r="X12" s="5"/>
      <c r="Y12" s="5">
        <v>235</v>
      </c>
      <c r="Z12" s="5">
        <f t="shared" si="25"/>
        <v>18988</v>
      </c>
      <c r="AA12" s="5"/>
      <c r="AB12" s="5"/>
      <c r="AC12" s="5">
        <v>8626</v>
      </c>
      <c r="AD12" s="5">
        <v>6131</v>
      </c>
      <c r="AE12" s="5">
        <v>0</v>
      </c>
      <c r="AF12" s="5">
        <v>0</v>
      </c>
      <c r="AG12" s="5">
        <f>Y12*18+1</f>
        <v>4231</v>
      </c>
    </row>
    <row r="13" spans="1:33" ht="19.5" customHeight="1">
      <c r="A13" s="8" t="s">
        <v>1</v>
      </c>
      <c r="B13" s="8"/>
      <c r="C13" s="8"/>
      <c r="D13" s="5">
        <v>233.53</v>
      </c>
      <c r="E13" s="5"/>
      <c r="F13" s="5">
        <v>5.2</v>
      </c>
      <c r="G13" s="5"/>
      <c r="H13" s="9">
        <v>89</v>
      </c>
      <c r="I13" s="5">
        <f t="shared" si="24"/>
        <v>5900</v>
      </c>
      <c r="J13" s="5"/>
      <c r="K13" s="5"/>
      <c r="L13" s="5">
        <v>4204</v>
      </c>
      <c r="M13" s="5"/>
      <c r="N13" s="5">
        <v>94</v>
      </c>
      <c r="O13" s="5">
        <v>0</v>
      </c>
      <c r="P13" s="5">
        <f t="shared" si="26"/>
        <v>1602</v>
      </c>
      <c r="Q13" s="9"/>
      <c r="R13" s="9"/>
      <c r="S13" s="9"/>
      <c r="T13" s="9"/>
      <c r="U13" s="5">
        <v>233.53</v>
      </c>
      <c r="V13" s="5"/>
      <c r="W13" s="5">
        <v>5.2</v>
      </c>
      <c r="X13" s="5"/>
      <c r="Y13" s="9">
        <v>89</v>
      </c>
      <c r="Z13" s="5">
        <f t="shared" si="25"/>
        <v>5900</v>
      </c>
      <c r="AA13" s="5"/>
      <c r="AB13" s="5"/>
      <c r="AC13" s="5">
        <v>4204</v>
      </c>
      <c r="AD13" s="5"/>
      <c r="AE13" s="5">
        <v>94</v>
      </c>
      <c r="AF13" s="5">
        <v>0</v>
      </c>
      <c r="AG13" s="5">
        <f t="shared" ref="AG13:AG16" si="28">Y13*18</f>
        <v>1602</v>
      </c>
    </row>
    <row r="14" spans="1:33" ht="19.5" customHeight="1">
      <c r="A14" s="8" t="s">
        <v>2</v>
      </c>
      <c r="B14" s="8"/>
      <c r="C14" s="8"/>
      <c r="D14" s="5">
        <v>246.09</v>
      </c>
      <c r="E14" s="5"/>
      <c r="F14" s="5"/>
      <c r="G14" s="5"/>
      <c r="H14" s="5">
        <v>36</v>
      </c>
      <c r="I14" s="5">
        <f t="shared" si="24"/>
        <v>5078</v>
      </c>
      <c r="J14" s="5"/>
      <c r="K14" s="5"/>
      <c r="L14" s="5">
        <v>4430</v>
      </c>
      <c r="M14" s="5"/>
      <c r="N14" s="5">
        <v>0</v>
      </c>
      <c r="O14" s="5">
        <v>0</v>
      </c>
      <c r="P14" s="5">
        <f t="shared" si="26"/>
        <v>648</v>
      </c>
      <c r="Q14" s="5"/>
      <c r="R14" s="5"/>
      <c r="S14" s="5"/>
      <c r="T14" s="5"/>
      <c r="U14" s="5">
        <v>246.09</v>
      </c>
      <c r="V14" s="5"/>
      <c r="W14" s="5"/>
      <c r="X14" s="5"/>
      <c r="Y14" s="5">
        <v>36</v>
      </c>
      <c r="Z14" s="5">
        <f t="shared" si="25"/>
        <v>5078</v>
      </c>
      <c r="AA14" s="5"/>
      <c r="AB14" s="5"/>
      <c r="AC14" s="5">
        <v>4430</v>
      </c>
      <c r="AD14" s="5"/>
      <c r="AE14" s="5">
        <v>0</v>
      </c>
      <c r="AF14" s="5">
        <v>0</v>
      </c>
      <c r="AG14" s="5">
        <f t="shared" si="28"/>
        <v>648</v>
      </c>
    </row>
    <row r="15" spans="1:33" ht="19.5" customHeight="1">
      <c r="A15" s="8" t="s">
        <v>3</v>
      </c>
      <c r="B15" s="8"/>
      <c r="C15" s="8"/>
      <c r="D15" s="5">
        <v>87.95</v>
      </c>
      <c r="E15" s="5"/>
      <c r="F15" s="5"/>
      <c r="G15" s="5"/>
      <c r="H15" s="5">
        <v>54</v>
      </c>
      <c r="I15" s="5">
        <f t="shared" si="24"/>
        <v>2555</v>
      </c>
      <c r="J15" s="5"/>
      <c r="K15" s="5"/>
      <c r="L15" s="5">
        <v>1583</v>
      </c>
      <c r="M15" s="5"/>
      <c r="N15" s="5">
        <v>0</v>
      </c>
      <c r="O15" s="5">
        <v>0</v>
      </c>
      <c r="P15" s="5">
        <f t="shared" si="26"/>
        <v>972</v>
      </c>
      <c r="Q15" s="5"/>
      <c r="R15" s="5"/>
      <c r="S15" s="5"/>
      <c r="T15" s="5"/>
      <c r="U15" s="5">
        <v>87.95</v>
      </c>
      <c r="V15" s="5"/>
      <c r="W15" s="5"/>
      <c r="X15" s="5"/>
      <c r="Y15" s="5">
        <v>54</v>
      </c>
      <c r="Z15" s="5">
        <f t="shared" si="25"/>
        <v>2555</v>
      </c>
      <c r="AA15" s="5"/>
      <c r="AB15" s="5"/>
      <c r="AC15" s="5">
        <v>1583</v>
      </c>
      <c r="AD15" s="5"/>
      <c r="AE15" s="5">
        <v>0</v>
      </c>
      <c r="AF15" s="5">
        <v>0</v>
      </c>
      <c r="AG15" s="5">
        <f t="shared" si="28"/>
        <v>972</v>
      </c>
    </row>
    <row r="16" spans="1:33" ht="19.5" customHeight="1">
      <c r="A16" s="8" t="s">
        <v>4</v>
      </c>
      <c r="B16" s="8"/>
      <c r="C16" s="8"/>
      <c r="D16" s="5">
        <v>12.2</v>
      </c>
      <c r="E16" s="5"/>
      <c r="F16" s="5"/>
      <c r="G16" s="5"/>
      <c r="H16" s="5">
        <v>46</v>
      </c>
      <c r="I16" s="5">
        <f t="shared" si="24"/>
        <v>1048</v>
      </c>
      <c r="J16" s="5"/>
      <c r="K16" s="5"/>
      <c r="L16" s="5">
        <v>220</v>
      </c>
      <c r="M16" s="5"/>
      <c r="N16" s="5">
        <v>0</v>
      </c>
      <c r="O16" s="5">
        <v>0</v>
      </c>
      <c r="P16" s="5">
        <f t="shared" si="26"/>
        <v>828</v>
      </c>
      <c r="Q16" s="5"/>
      <c r="R16" s="5"/>
      <c r="S16" s="5"/>
      <c r="T16" s="5"/>
      <c r="U16" s="5">
        <v>12.2</v>
      </c>
      <c r="V16" s="5"/>
      <c r="W16" s="5"/>
      <c r="X16" s="5"/>
      <c r="Y16" s="5">
        <v>46</v>
      </c>
      <c r="Z16" s="5">
        <f t="shared" si="25"/>
        <v>1048</v>
      </c>
      <c r="AA16" s="5"/>
      <c r="AB16" s="5"/>
      <c r="AC16" s="5">
        <v>220</v>
      </c>
      <c r="AD16" s="5"/>
      <c r="AE16" s="5">
        <v>0</v>
      </c>
      <c r="AF16" s="5">
        <v>0</v>
      </c>
      <c r="AG16" s="5">
        <f t="shared" si="28"/>
        <v>828</v>
      </c>
    </row>
    <row r="17" spans="1:33" ht="19.5" customHeight="1">
      <c r="A17" s="6" t="s">
        <v>64</v>
      </c>
      <c r="B17" s="6"/>
      <c r="C17" s="6"/>
      <c r="D17" s="5">
        <f>1351-D18-D19-D20</f>
        <v>588.48</v>
      </c>
      <c r="E17" s="5">
        <v>5969</v>
      </c>
      <c r="F17" s="5"/>
      <c r="G17" s="5">
        <v>28.54</v>
      </c>
      <c r="H17" s="5">
        <v>186</v>
      </c>
      <c r="I17" s="5">
        <f t="shared" si="24"/>
        <v>17731</v>
      </c>
      <c r="J17" s="5"/>
      <c r="K17" s="5"/>
      <c r="L17" s="5">
        <v>10593</v>
      </c>
      <c r="M17" s="5">
        <v>2174</v>
      </c>
      <c r="N17" s="5">
        <v>0</v>
      </c>
      <c r="O17" s="5">
        <v>1615</v>
      </c>
      <c r="P17" s="5">
        <f>H17*18+1</f>
        <v>3349</v>
      </c>
      <c r="Q17" s="5"/>
      <c r="R17" s="5"/>
      <c r="S17" s="5"/>
      <c r="T17" s="5"/>
      <c r="U17" s="5">
        <f>1351-U18-U19-U20</f>
        <v>588.48</v>
      </c>
      <c r="V17" s="5">
        <v>5969</v>
      </c>
      <c r="W17" s="5"/>
      <c r="X17" s="5">
        <v>28.54</v>
      </c>
      <c r="Y17" s="5">
        <v>186</v>
      </c>
      <c r="Z17" s="5">
        <f t="shared" si="25"/>
        <v>17731</v>
      </c>
      <c r="AA17" s="5"/>
      <c r="AB17" s="5"/>
      <c r="AC17" s="5">
        <v>10593</v>
      </c>
      <c r="AD17" s="5">
        <v>2174</v>
      </c>
      <c r="AE17" s="5">
        <v>0</v>
      </c>
      <c r="AF17" s="5">
        <v>1615</v>
      </c>
      <c r="AG17" s="5">
        <f>Y17*18+1</f>
        <v>3349</v>
      </c>
    </row>
    <row r="18" spans="1:33" ht="19.5" customHeight="1">
      <c r="A18" s="8" t="s">
        <v>5</v>
      </c>
      <c r="B18" s="8"/>
      <c r="C18" s="8"/>
      <c r="D18" s="5">
        <v>349.27</v>
      </c>
      <c r="E18" s="5">
        <v>3089</v>
      </c>
      <c r="F18" s="5"/>
      <c r="G18" s="5"/>
      <c r="H18" s="5">
        <v>95</v>
      </c>
      <c r="I18" s="5">
        <f t="shared" si="24"/>
        <v>9407</v>
      </c>
      <c r="J18" s="5"/>
      <c r="K18" s="5"/>
      <c r="L18" s="5">
        <v>6287</v>
      </c>
      <c r="M18" s="5">
        <v>1410</v>
      </c>
      <c r="N18" s="5">
        <v>0</v>
      </c>
      <c r="O18" s="5">
        <v>0</v>
      </c>
      <c r="P18" s="5">
        <f t="shared" si="26"/>
        <v>1710</v>
      </c>
      <c r="Q18" s="5"/>
      <c r="R18" s="5"/>
      <c r="S18" s="5"/>
      <c r="T18" s="5"/>
      <c r="U18" s="5">
        <v>349.27</v>
      </c>
      <c r="V18" s="5">
        <v>3089</v>
      </c>
      <c r="W18" s="5"/>
      <c r="X18" s="5"/>
      <c r="Y18" s="5">
        <v>95</v>
      </c>
      <c r="Z18" s="5">
        <f t="shared" si="25"/>
        <v>9407</v>
      </c>
      <c r="AA18" s="5"/>
      <c r="AB18" s="5"/>
      <c r="AC18" s="5">
        <v>6287</v>
      </c>
      <c r="AD18" s="5">
        <v>1410</v>
      </c>
      <c r="AE18" s="5">
        <v>0</v>
      </c>
      <c r="AF18" s="5">
        <v>0</v>
      </c>
      <c r="AG18" s="5">
        <f t="shared" ref="AG18:AG20" si="29">Y18*18</f>
        <v>1710</v>
      </c>
    </row>
    <row r="19" spans="1:33" ht="19.5" customHeight="1">
      <c r="A19" s="8" t="s">
        <v>6</v>
      </c>
      <c r="B19" s="8"/>
      <c r="C19" s="8"/>
      <c r="D19" s="5">
        <v>301.98</v>
      </c>
      <c r="E19" s="5">
        <v>2377</v>
      </c>
      <c r="F19" s="5"/>
      <c r="G19" s="5">
        <v>29.13</v>
      </c>
      <c r="H19" s="5">
        <v>187</v>
      </c>
      <c r="I19" s="5">
        <f t="shared" si="24"/>
        <v>11664</v>
      </c>
      <c r="J19" s="5"/>
      <c r="K19" s="5"/>
      <c r="L19" s="5">
        <v>5436</v>
      </c>
      <c r="M19" s="5">
        <v>1114</v>
      </c>
      <c r="N19" s="5">
        <v>0</v>
      </c>
      <c r="O19" s="5">
        <v>1748</v>
      </c>
      <c r="P19" s="5">
        <f t="shared" si="26"/>
        <v>3366</v>
      </c>
      <c r="Q19" s="5">
        <v>36.270000000000003</v>
      </c>
      <c r="R19" s="5">
        <v>653</v>
      </c>
      <c r="S19" s="5"/>
      <c r="T19" s="5"/>
      <c r="U19" s="5">
        <v>338.25</v>
      </c>
      <c r="V19" s="5">
        <v>2377</v>
      </c>
      <c r="W19" s="5"/>
      <c r="X19" s="5">
        <v>29.13</v>
      </c>
      <c r="Y19" s="5">
        <v>187</v>
      </c>
      <c r="Z19" s="5">
        <f t="shared" si="25"/>
        <v>12317</v>
      </c>
      <c r="AA19" s="5"/>
      <c r="AB19" s="5"/>
      <c r="AC19" s="10">
        <v>6089</v>
      </c>
      <c r="AD19" s="5">
        <v>1114</v>
      </c>
      <c r="AE19" s="5">
        <v>0</v>
      </c>
      <c r="AF19" s="5">
        <v>1748</v>
      </c>
      <c r="AG19" s="5">
        <f t="shared" si="29"/>
        <v>3366</v>
      </c>
    </row>
    <row r="20" spans="1:33" ht="19.5" customHeight="1">
      <c r="A20" s="8" t="s">
        <v>7</v>
      </c>
      <c r="B20" s="8"/>
      <c r="C20" s="8"/>
      <c r="D20" s="5">
        <v>111.27</v>
      </c>
      <c r="E20" s="5">
        <v>1768</v>
      </c>
      <c r="F20" s="5"/>
      <c r="G20" s="5">
        <v>7.04</v>
      </c>
      <c r="H20" s="5">
        <v>73</v>
      </c>
      <c r="I20" s="5">
        <f t="shared" si="24"/>
        <v>4654</v>
      </c>
      <c r="J20" s="5"/>
      <c r="K20" s="5"/>
      <c r="L20" s="5">
        <v>2003</v>
      </c>
      <c r="M20" s="5">
        <v>915</v>
      </c>
      <c r="N20" s="5">
        <v>0</v>
      </c>
      <c r="O20" s="5">
        <v>422</v>
      </c>
      <c r="P20" s="5">
        <f t="shared" si="26"/>
        <v>1314</v>
      </c>
      <c r="Q20" s="5">
        <v>-36.270000000000003</v>
      </c>
      <c r="R20" s="5">
        <v>-653</v>
      </c>
      <c r="S20" s="5"/>
      <c r="T20" s="5"/>
      <c r="U20" s="5">
        <v>75</v>
      </c>
      <c r="V20" s="5">
        <v>1768</v>
      </c>
      <c r="W20" s="5"/>
      <c r="X20" s="5">
        <v>7.04</v>
      </c>
      <c r="Y20" s="5">
        <v>73</v>
      </c>
      <c r="Z20" s="5">
        <f t="shared" si="25"/>
        <v>4001</v>
      </c>
      <c r="AA20" s="5"/>
      <c r="AB20" s="5"/>
      <c r="AC20" s="10">
        <v>1350</v>
      </c>
      <c r="AD20" s="5">
        <v>915</v>
      </c>
      <c r="AE20" s="5">
        <v>0</v>
      </c>
      <c r="AF20" s="5">
        <v>422</v>
      </c>
      <c r="AG20" s="5">
        <f t="shared" si="29"/>
        <v>1314</v>
      </c>
    </row>
    <row r="21" spans="1:33" ht="19.5" customHeight="1">
      <c r="A21" s="6" t="s">
        <v>65</v>
      </c>
      <c r="B21" s="6"/>
      <c r="C21" s="6"/>
      <c r="D21" s="5">
        <f>1876-D22-D23-D24-D25</f>
        <v>775.93999999999994</v>
      </c>
      <c r="E21" s="5">
        <v>5071</v>
      </c>
      <c r="F21" s="5"/>
      <c r="G21" s="5">
        <v>25.15</v>
      </c>
      <c r="H21" s="5">
        <v>229</v>
      </c>
      <c r="I21" s="5">
        <f t="shared" si="24"/>
        <v>22150</v>
      </c>
      <c r="J21" s="5"/>
      <c r="K21" s="5"/>
      <c r="L21" s="5">
        <v>13967</v>
      </c>
      <c r="M21" s="5">
        <v>2551</v>
      </c>
      <c r="N21" s="5">
        <v>0</v>
      </c>
      <c r="O21" s="5">
        <v>1509</v>
      </c>
      <c r="P21" s="5">
        <f>H21*18+1</f>
        <v>4123</v>
      </c>
      <c r="Q21" s="5"/>
      <c r="R21" s="5"/>
      <c r="S21" s="5"/>
      <c r="T21" s="5"/>
      <c r="U21" s="5">
        <f>1876-U22-U23-U24-U25</f>
        <v>775.93999999999994</v>
      </c>
      <c r="V21" s="5">
        <v>5071</v>
      </c>
      <c r="W21" s="5"/>
      <c r="X21" s="5">
        <v>25.15</v>
      </c>
      <c r="Y21" s="5">
        <v>229</v>
      </c>
      <c r="Z21" s="5">
        <f t="shared" si="25"/>
        <v>22150</v>
      </c>
      <c r="AA21" s="5"/>
      <c r="AB21" s="5"/>
      <c r="AC21" s="5">
        <v>13967</v>
      </c>
      <c r="AD21" s="5">
        <v>2551</v>
      </c>
      <c r="AE21" s="5">
        <v>0</v>
      </c>
      <c r="AF21" s="5">
        <v>1509</v>
      </c>
      <c r="AG21" s="5">
        <f>Y21*18+1</f>
        <v>4123</v>
      </c>
    </row>
    <row r="22" spans="1:33" ht="19.5" customHeight="1">
      <c r="A22" s="8" t="s">
        <v>8</v>
      </c>
      <c r="B22" s="8"/>
      <c r="C22" s="8"/>
      <c r="D22" s="5">
        <v>265.72000000000003</v>
      </c>
      <c r="E22" s="5">
        <v>2275</v>
      </c>
      <c r="F22" s="5"/>
      <c r="G22" s="5"/>
      <c r="H22" s="5">
        <v>85</v>
      </c>
      <c r="I22" s="5">
        <f t="shared" si="24"/>
        <v>7484</v>
      </c>
      <c r="J22" s="5"/>
      <c r="K22" s="5"/>
      <c r="L22" s="5">
        <v>4783</v>
      </c>
      <c r="M22" s="9">
        <v>1171</v>
      </c>
      <c r="N22" s="9">
        <v>0</v>
      </c>
      <c r="O22" s="9">
        <v>0</v>
      </c>
      <c r="P22" s="5">
        <f t="shared" si="26"/>
        <v>1530</v>
      </c>
      <c r="Q22" s="5"/>
      <c r="R22" s="5"/>
      <c r="S22" s="5"/>
      <c r="T22" s="5"/>
      <c r="U22" s="5">
        <v>265.72000000000003</v>
      </c>
      <c r="V22" s="5">
        <v>2275</v>
      </c>
      <c r="W22" s="5"/>
      <c r="X22" s="5"/>
      <c r="Y22" s="5">
        <v>85</v>
      </c>
      <c r="Z22" s="5">
        <f t="shared" si="25"/>
        <v>7484</v>
      </c>
      <c r="AA22" s="5"/>
      <c r="AB22" s="5"/>
      <c r="AC22" s="5">
        <v>4783</v>
      </c>
      <c r="AD22" s="9">
        <v>1171</v>
      </c>
      <c r="AE22" s="9">
        <v>0</v>
      </c>
      <c r="AF22" s="9">
        <v>0</v>
      </c>
      <c r="AG22" s="5">
        <f t="shared" ref="AG22:AG34" si="30">Y22*18</f>
        <v>1530</v>
      </c>
    </row>
    <row r="23" spans="1:33" ht="19.5" customHeight="1">
      <c r="A23" s="8" t="s">
        <v>9</v>
      </c>
      <c r="B23" s="8"/>
      <c r="C23" s="8"/>
      <c r="D23" s="5">
        <v>79.510000000000005</v>
      </c>
      <c r="E23" s="5">
        <v>2473</v>
      </c>
      <c r="F23" s="5"/>
      <c r="G23" s="5">
        <v>9.66</v>
      </c>
      <c r="H23" s="5">
        <v>99</v>
      </c>
      <c r="I23" s="5">
        <f t="shared" si="24"/>
        <v>5055</v>
      </c>
      <c r="J23" s="5"/>
      <c r="K23" s="5"/>
      <c r="L23" s="5">
        <v>1431</v>
      </c>
      <c r="M23" s="5">
        <v>1242</v>
      </c>
      <c r="N23" s="5">
        <v>0</v>
      </c>
      <c r="O23" s="5">
        <v>600</v>
      </c>
      <c r="P23" s="5">
        <f t="shared" si="26"/>
        <v>1782</v>
      </c>
      <c r="Q23" s="5"/>
      <c r="R23" s="5"/>
      <c r="S23" s="5"/>
      <c r="T23" s="5"/>
      <c r="U23" s="5">
        <v>79.510000000000005</v>
      </c>
      <c r="V23" s="5">
        <v>2473</v>
      </c>
      <c r="W23" s="5"/>
      <c r="X23" s="5">
        <v>9.66</v>
      </c>
      <c r="Y23" s="5">
        <v>99</v>
      </c>
      <c r="Z23" s="5">
        <f t="shared" si="25"/>
        <v>5055</v>
      </c>
      <c r="AA23" s="5"/>
      <c r="AB23" s="5"/>
      <c r="AC23" s="5">
        <v>1431</v>
      </c>
      <c r="AD23" s="5">
        <v>1242</v>
      </c>
      <c r="AE23" s="5">
        <v>0</v>
      </c>
      <c r="AF23" s="5">
        <v>600</v>
      </c>
      <c r="AG23" s="5">
        <f t="shared" si="30"/>
        <v>1782</v>
      </c>
    </row>
    <row r="24" spans="1:33" ht="19.5" customHeight="1">
      <c r="A24" s="8" t="s">
        <v>10</v>
      </c>
      <c r="B24" s="8"/>
      <c r="C24" s="8"/>
      <c r="D24" s="5">
        <v>659.33</v>
      </c>
      <c r="E24" s="5">
        <v>1933</v>
      </c>
      <c r="F24" s="5"/>
      <c r="G24" s="5">
        <v>19.77</v>
      </c>
      <c r="H24" s="5">
        <v>73</v>
      </c>
      <c r="I24" s="5">
        <f t="shared" si="24"/>
        <v>15542</v>
      </c>
      <c r="J24" s="5"/>
      <c r="K24" s="5"/>
      <c r="L24" s="5">
        <v>11868</v>
      </c>
      <c r="M24" s="5">
        <v>1075</v>
      </c>
      <c r="N24" s="5">
        <v>0</v>
      </c>
      <c r="O24" s="5">
        <v>1285</v>
      </c>
      <c r="P24" s="5">
        <f t="shared" si="26"/>
        <v>1314</v>
      </c>
      <c r="Q24" s="5"/>
      <c r="R24" s="5"/>
      <c r="S24" s="5"/>
      <c r="T24" s="5"/>
      <c r="U24" s="5">
        <v>659.33</v>
      </c>
      <c r="V24" s="5">
        <v>1933</v>
      </c>
      <c r="W24" s="5"/>
      <c r="X24" s="5">
        <v>19.77</v>
      </c>
      <c r="Y24" s="5">
        <v>73</v>
      </c>
      <c r="Z24" s="5">
        <f t="shared" si="25"/>
        <v>15542</v>
      </c>
      <c r="AA24" s="5"/>
      <c r="AB24" s="5"/>
      <c r="AC24" s="5">
        <v>11868</v>
      </c>
      <c r="AD24" s="5">
        <v>1075</v>
      </c>
      <c r="AE24" s="5">
        <v>0</v>
      </c>
      <c r="AF24" s="5">
        <v>1285</v>
      </c>
      <c r="AG24" s="5">
        <f t="shared" si="30"/>
        <v>1314</v>
      </c>
    </row>
    <row r="25" spans="1:33" ht="19.5" customHeight="1">
      <c r="A25" s="8" t="s">
        <v>11</v>
      </c>
      <c r="B25" s="8"/>
      <c r="C25" s="8"/>
      <c r="D25" s="5">
        <v>95.5</v>
      </c>
      <c r="E25" s="5">
        <v>2492</v>
      </c>
      <c r="F25" s="5"/>
      <c r="G25" s="5">
        <v>30</v>
      </c>
      <c r="H25" s="5">
        <v>99</v>
      </c>
      <c r="I25" s="5">
        <f t="shared" si="24"/>
        <v>6777</v>
      </c>
      <c r="J25" s="5"/>
      <c r="K25" s="5"/>
      <c r="L25" s="5">
        <v>1719</v>
      </c>
      <c r="M25" s="5">
        <v>1326</v>
      </c>
      <c r="N25" s="5">
        <v>0</v>
      </c>
      <c r="O25" s="5">
        <v>1950</v>
      </c>
      <c r="P25" s="5">
        <f t="shared" si="26"/>
        <v>1782</v>
      </c>
      <c r="Q25" s="5"/>
      <c r="R25" s="5"/>
      <c r="S25" s="5"/>
      <c r="T25" s="5"/>
      <c r="U25" s="5">
        <v>95.5</v>
      </c>
      <c r="V25" s="5">
        <v>2492</v>
      </c>
      <c r="W25" s="5"/>
      <c r="X25" s="5">
        <v>30</v>
      </c>
      <c r="Y25" s="5">
        <v>99</v>
      </c>
      <c r="Z25" s="5">
        <f t="shared" si="25"/>
        <v>6777</v>
      </c>
      <c r="AA25" s="5"/>
      <c r="AB25" s="5"/>
      <c r="AC25" s="5">
        <v>1719</v>
      </c>
      <c r="AD25" s="5">
        <v>1326</v>
      </c>
      <c r="AE25" s="5">
        <v>0</v>
      </c>
      <c r="AF25" s="5">
        <v>1950</v>
      </c>
      <c r="AG25" s="5">
        <f t="shared" si="30"/>
        <v>1782</v>
      </c>
    </row>
    <row r="26" spans="1:33" ht="19.5" customHeight="1">
      <c r="A26" s="6" t="s">
        <v>35</v>
      </c>
      <c r="B26" s="6"/>
      <c r="C26" s="6"/>
      <c r="D26" s="5">
        <f>235-D27</f>
        <v>233.99</v>
      </c>
      <c r="E26" s="5">
        <v>11812</v>
      </c>
      <c r="F26" s="5"/>
      <c r="G26" s="5"/>
      <c r="H26" s="5">
        <v>201</v>
      </c>
      <c r="I26" s="5">
        <f t="shared" si="24"/>
        <v>12292</v>
      </c>
      <c r="J26" s="5"/>
      <c r="K26" s="5"/>
      <c r="L26" s="5">
        <v>4212</v>
      </c>
      <c r="M26" s="5">
        <v>4462</v>
      </c>
      <c r="N26" s="5">
        <v>0</v>
      </c>
      <c r="O26" s="5">
        <v>0</v>
      </c>
      <c r="P26" s="5">
        <f t="shared" si="26"/>
        <v>3618</v>
      </c>
      <c r="Q26" s="5"/>
      <c r="R26" s="5"/>
      <c r="S26" s="5"/>
      <c r="T26" s="5"/>
      <c r="U26" s="5">
        <f>235-U27</f>
        <v>233.99</v>
      </c>
      <c r="V26" s="5">
        <v>11812</v>
      </c>
      <c r="W26" s="5"/>
      <c r="X26" s="5"/>
      <c r="Y26" s="5">
        <v>201</v>
      </c>
      <c r="Z26" s="5">
        <f t="shared" si="25"/>
        <v>12292</v>
      </c>
      <c r="AA26" s="5"/>
      <c r="AB26" s="5"/>
      <c r="AC26" s="5">
        <v>4212</v>
      </c>
      <c r="AD26" s="5">
        <v>4462</v>
      </c>
      <c r="AE26" s="5">
        <v>0</v>
      </c>
      <c r="AF26" s="5">
        <v>0</v>
      </c>
      <c r="AG26" s="5">
        <f t="shared" si="30"/>
        <v>3618</v>
      </c>
    </row>
    <row r="27" spans="1:33" ht="19.5" customHeight="1">
      <c r="A27" s="8" t="s">
        <v>12</v>
      </c>
      <c r="B27" s="8"/>
      <c r="C27" s="8"/>
      <c r="D27" s="5">
        <v>1.01</v>
      </c>
      <c r="E27" s="5"/>
      <c r="F27" s="5"/>
      <c r="G27" s="5"/>
      <c r="H27" s="5">
        <v>30</v>
      </c>
      <c r="I27" s="5">
        <f t="shared" si="24"/>
        <v>558</v>
      </c>
      <c r="J27" s="5"/>
      <c r="K27" s="5"/>
      <c r="L27" s="5">
        <v>18</v>
      </c>
      <c r="M27" s="5"/>
      <c r="N27" s="5">
        <v>0</v>
      </c>
      <c r="O27" s="5">
        <v>0</v>
      </c>
      <c r="P27" s="5">
        <f t="shared" si="26"/>
        <v>540</v>
      </c>
      <c r="Q27" s="5"/>
      <c r="R27" s="5"/>
      <c r="S27" s="5"/>
      <c r="T27" s="5"/>
      <c r="U27" s="5">
        <v>1.01</v>
      </c>
      <c r="V27" s="5"/>
      <c r="W27" s="5"/>
      <c r="X27" s="5"/>
      <c r="Y27" s="5">
        <v>30</v>
      </c>
      <c r="Z27" s="5">
        <f t="shared" si="25"/>
        <v>558</v>
      </c>
      <c r="AA27" s="5"/>
      <c r="AB27" s="5"/>
      <c r="AC27" s="5">
        <v>18</v>
      </c>
      <c r="AD27" s="5"/>
      <c r="AE27" s="5">
        <v>0</v>
      </c>
      <c r="AF27" s="5">
        <v>0</v>
      </c>
      <c r="AG27" s="5">
        <f t="shared" si="30"/>
        <v>540</v>
      </c>
    </row>
    <row r="28" spans="1:33" ht="19.5" customHeight="1">
      <c r="A28" s="6" t="s">
        <v>36</v>
      </c>
      <c r="B28" s="6"/>
      <c r="C28" s="6"/>
      <c r="D28" s="5">
        <f>166-D29-D30</f>
        <v>2.360000000000003</v>
      </c>
      <c r="E28" s="5">
        <v>4660</v>
      </c>
      <c r="F28" s="5"/>
      <c r="G28" s="5"/>
      <c r="H28" s="5">
        <v>29</v>
      </c>
      <c r="I28" s="5">
        <f t="shared" si="24"/>
        <v>2708</v>
      </c>
      <c r="J28" s="5"/>
      <c r="K28" s="5"/>
      <c r="L28" s="5">
        <v>42</v>
      </c>
      <c r="M28" s="5">
        <v>2144</v>
      </c>
      <c r="N28" s="5">
        <v>0</v>
      </c>
      <c r="O28" s="5">
        <v>0</v>
      </c>
      <c r="P28" s="5">
        <f t="shared" si="26"/>
        <v>522</v>
      </c>
      <c r="Q28" s="5"/>
      <c r="R28" s="5"/>
      <c r="S28" s="5"/>
      <c r="T28" s="5"/>
      <c r="U28" s="5">
        <f>166-U29-U30</f>
        <v>2.360000000000003</v>
      </c>
      <c r="V28" s="5">
        <v>4660</v>
      </c>
      <c r="W28" s="5"/>
      <c r="X28" s="5"/>
      <c r="Y28" s="5">
        <v>29</v>
      </c>
      <c r="Z28" s="5">
        <f t="shared" si="25"/>
        <v>2708</v>
      </c>
      <c r="AA28" s="5"/>
      <c r="AB28" s="5"/>
      <c r="AC28" s="5">
        <v>42</v>
      </c>
      <c r="AD28" s="5">
        <v>2144</v>
      </c>
      <c r="AE28" s="5">
        <v>0</v>
      </c>
      <c r="AF28" s="5">
        <v>0</v>
      </c>
      <c r="AG28" s="5">
        <f t="shared" si="30"/>
        <v>522</v>
      </c>
    </row>
    <row r="29" spans="1:33" ht="19.5" customHeight="1">
      <c r="A29" s="8" t="s">
        <v>13</v>
      </c>
      <c r="B29" s="8"/>
      <c r="C29" s="8"/>
      <c r="D29" s="5">
        <v>141.91</v>
      </c>
      <c r="E29" s="5"/>
      <c r="F29" s="5"/>
      <c r="G29" s="5"/>
      <c r="H29" s="5">
        <v>8</v>
      </c>
      <c r="I29" s="5">
        <f t="shared" si="24"/>
        <v>2698</v>
      </c>
      <c r="J29" s="5"/>
      <c r="K29" s="5"/>
      <c r="L29" s="5">
        <v>2554</v>
      </c>
      <c r="M29" s="5"/>
      <c r="N29" s="5">
        <v>0</v>
      </c>
      <c r="O29" s="5">
        <v>0</v>
      </c>
      <c r="P29" s="5">
        <f t="shared" si="26"/>
        <v>144</v>
      </c>
      <c r="Q29" s="5"/>
      <c r="R29" s="5"/>
      <c r="S29" s="5"/>
      <c r="T29" s="5"/>
      <c r="U29" s="5">
        <v>141.91</v>
      </c>
      <c r="V29" s="5"/>
      <c r="W29" s="5"/>
      <c r="X29" s="5"/>
      <c r="Y29" s="5">
        <v>8</v>
      </c>
      <c r="Z29" s="5">
        <f t="shared" si="25"/>
        <v>2698</v>
      </c>
      <c r="AA29" s="5"/>
      <c r="AB29" s="5"/>
      <c r="AC29" s="5">
        <v>2554</v>
      </c>
      <c r="AD29" s="5"/>
      <c r="AE29" s="5">
        <v>0</v>
      </c>
      <c r="AF29" s="5">
        <v>0</v>
      </c>
      <c r="AG29" s="5">
        <f t="shared" si="30"/>
        <v>144</v>
      </c>
    </row>
    <row r="30" spans="1:33" ht="19.5" customHeight="1">
      <c r="A30" s="8" t="s">
        <v>14</v>
      </c>
      <c r="B30" s="8"/>
      <c r="C30" s="8"/>
      <c r="D30" s="5">
        <v>21.73</v>
      </c>
      <c r="E30" s="5"/>
      <c r="F30" s="5"/>
      <c r="G30" s="5">
        <v>22.87</v>
      </c>
      <c r="H30" s="5">
        <v>48</v>
      </c>
      <c r="I30" s="5">
        <f t="shared" si="24"/>
        <v>2627</v>
      </c>
      <c r="J30" s="5"/>
      <c r="K30" s="5"/>
      <c r="L30" s="5">
        <v>391</v>
      </c>
      <c r="M30" s="5"/>
      <c r="N30" s="5">
        <v>0</v>
      </c>
      <c r="O30" s="5">
        <v>1372</v>
      </c>
      <c r="P30" s="5">
        <f t="shared" si="26"/>
        <v>864</v>
      </c>
      <c r="Q30" s="5"/>
      <c r="R30" s="5"/>
      <c r="S30" s="5"/>
      <c r="T30" s="5"/>
      <c r="U30" s="5">
        <v>21.73</v>
      </c>
      <c r="V30" s="5"/>
      <c r="W30" s="5"/>
      <c r="X30" s="5">
        <v>22.87</v>
      </c>
      <c r="Y30" s="5">
        <v>48</v>
      </c>
      <c r="Z30" s="5">
        <f t="shared" si="25"/>
        <v>2627</v>
      </c>
      <c r="AA30" s="5"/>
      <c r="AB30" s="5"/>
      <c r="AC30" s="5">
        <v>391</v>
      </c>
      <c r="AD30" s="5"/>
      <c r="AE30" s="5">
        <v>0</v>
      </c>
      <c r="AF30" s="5">
        <v>1372</v>
      </c>
      <c r="AG30" s="5">
        <f t="shared" si="30"/>
        <v>864</v>
      </c>
    </row>
    <row r="31" spans="1:33" ht="19.5" customHeight="1">
      <c r="A31" s="8" t="s">
        <v>15</v>
      </c>
      <c r="B31" s="8"/>
      <c r="C31" s="8"/>
      <c r="D31" s="5"/>
      <c r="E31" s="5"/>
      <c r="F31" s="5"/>
      <c r="G31" s="5"/>
      <c r="H31" s="5">
        <v>78</v>
      </c>
      <c r="I31" s="5">
        <f t="shared" si="24"/>
        <v>1404</v>
      </c>
      <c r="J31" s="5"/>
      <c r="K31" s="5"/>
      <c r="L31" s="5">
        <v>0</v>
      </c>
      <c r="M31" s="5"/>
      <c r="N31" s="5">
        <v>0</v>
      </c>
      <c r="O31" s="5">
        <v>0</v>
      </c>
      <c r="P31" s="5">
        <f t="shared" si="26"/>
        <v>1404</v>
      </c>
      <c r="Q31" s="5"/>
      <c r="R31" s="5"/>
      <c r="S31" s="5"/>
      <c r="T31" s="5"/>
      <c r="U31" s="5"/>
      <c r="V31" s="5"/>
      <c r="W31" s="5"/>
      <c r="X31" s="5"/>
      <c r="Y31" s="5">
        <v>78</v>
      </c>
      <c r="Z31" s="5">
        <f t="shared" si="25"/>
        <v>1404</v>
      </c>
      <c r="AA31" s="5"/>
      <c r="AB31" s="5"/>
      <c r="AC31" s="5">
        <v>0</v>
      </c>
      <c r="AD31" s="5"/>
      <c r="AE31" s="5">
        <v>0</v>
      </c>
      <c r="AF31" s="5">
        <v>0</v>
      </c>
      <c r="AG31" s="5">
        <f t="shared" si="30"/>
        <v>1404</v>
      </c>
    </row>
    <row r="32" spans="1:33" ht="19.5" customHeight="1">
      <c r="A32" s="6" t="s">
        <v>0</v>
      </c>
      <c r="B32" s="6"/>
      <c r="C32" s="6"/>
      <c r="D32" s="5">
        <v>26</v>
      </c>
      <c r="E32" s="5">
        <v>7846</v>
      </c>
      <c r="F32" s="5"/>
      <c r="G32" s="5"/>
      <c r="H32" s="5">
        <v>264</v>
      </c>
      <c r="I32" s="5">
        <f t="shared" si="24"/>
        <v>5566</v>
      </c>
      <c r="J32" s="5"/>
      <c r="K32" s="5"/>
      <c r="L32" s="5">
        <v>468</v>
      </c>
      <c r="M32" s="5">
        <v>346</v>
      </c>
      <c r="N32" s="5">
        <v>0</v>
      </c>
      <c r="O32" s="5">
        <v>0</v>
      </c>
      <c r="P32" s="5">
        <f t="shared" si="26"/>
        <v>4752</v>
      </c>
      <c r="Q32" s="5"/>
      <c r="R32" s="5"/>
      <c r="S32" s="5"/>
      <c r="T32" s="5"/>
      <c r="U32" s="5">
        <v>26</v>
      </c>
      <c r="V32" s="5">
        <v>7846</v>
      </c>
      <c r="W32" s="5"/>
      <c r="X32" s="5"/>
      <c r="Y32" s="5">
        <v>264</v>
      </c>
      <c r="Z32" s="5">
        <f t="shared" si="25"/>
        <v>5566</v>
      </c>
      <c r="AA32" s="5"/>
      <c r="AB32" s="5"/>
      <c r="AC32" s="5">
        <v>468</v>
      </c>
      <c r="AD32" s="5">
        <v>346</v>
      </c>
      <c r="AE32" s="5">
        <v>0</v>
      </c>
      <c r="AF32" s="5">
        <v>0</v>
      </c>
      <c r="AG32" s="5">
        <f t="shared" si="30"/>
        <v>4752</v>
      </c>
    </row>
    <row r="33" spans="1:33" ht="19.5" customHeight="1">
      <c r="A33" s="6" t="s">
        <v>37</v>
      </c>
      <c r="B33" s="6"/>
      <c r="C33" s="6"/>
      <c r="D33" s="5">
        <f>158-D34</f>
        <v>9.6399999999999864</v>
      </c>
      <c r="E33" s="5">
        <v>9073</v>
      </c>
      <c r="F33" s="5"/>
      <c r="G33" s="5"/>
      <c r="H33" s="5">
        <v>153</v>
      </c>
      <c r="I33" s="5">
        <f t="shared" si="24"/>
        <v>5790</v>
      </c>
      <c r="J33" s="5"/>
      <c r="K33" s="5"/>
      <c r="L33" s="5">
        <v>174</v>
      </c>
      <c r="M33" s="5">
        <v>2862</v>
      </c>
      <c r="N33" s="5">
        <v>0</v>
      </c>
      <c r="O33" s="5">
        <v>0</v>
      </c>
      <c r="P33" s="5">
        <f t="shared" si="26"/>
        <v>2754</v>
      </c>
      <c r="Q33" s="5"/>
      <c r="R33" s="5"/>
      <c r="S33" s="5"/>
      <c r="T33" s="5"/>
      <c r="U33" s="5">
        <f>158-U34</f>
        <v>9.6399999999999864</v>
      </c>
      <c r="V33" s="5">
        <v>9073</v>
      </c>
      <c r="W33" s="5"/>
      <c r="X33" s="5"/>
      <c r="Y33" s="5">
        <v>153</v>
      </c>
      <c r="Z33" s="5">
        <f t="shared" si="25"/>
        <v>5790</v>
      </c>
      <c r="AA33" s="5"/>
      <c r="AB33" s="5"/>
      <c r="AC33" s="5">
        <v>174</v>
      </c>
      <c r="AD33" s="5">
        <v>2862</v>
      </c>
      <c r="AE33" s="5">
        <v>0</v>
      </c>
      <c r="AF33" s="5">
        <v>0</v>
      </c>
      <c r="AG33" s="5">
        <f t="shared" si="30"/>
        <v>2754</v>
      </c>
    </row>
    <row r="34" spans="1:33" ht="19.5" customHeight="1">
      <c r="A34" s="8" t="s">
        <v>16</v>
      </c>
      <c r="B34" s="8"/>
      <c r="C34" s="8"/>
      <c r="D34" s="5">
        <v>148.36000000000001</v>
      </c>
      <c r="E34" s="5"/>
      <c r="F34" s="5"/>
      <c r="G34" s="5"/>
      <c r="H34" s="5">
        <v>157</v>
      </c>
      <c r="I34" s="5">
        <f t="shared" si="24"/>
        <v>5496</v>
      </c>
      <c r="J34" s="5"/>
      <c r="K34" s="5"/>
      <c r="L34" s="5">
        <v>2670</v>
      </c>
      <c r="M34" s="5"/>
      <c r="N34" s="5">
        <v>0</v>
      </c>
      <c r="O34" s="5">
        <v>0</v>
      </c>
      <c r="P34" s="5">
        <f t="shared" si="26"/>
        <v>2826</v>
      </c>
      <c r="Q34" s="5"/>
      <c r="R34" s="5"/>
      <c r="S34" s="5"/>
      <c r="T34" s="5"/>
      <c r="U34" s="5">
        <v>148.36000000000001</v>
      </c>
      <c r="V34" s="5"/>
      <c r="W34" s="5"/>
      <c r="X34" s="5"/>
      <c r="Y34" s="5">
        <v>157</v>
      </c>
      <c r="Z34" s="5">
        <f t="shared" si="25"/>
        <v>5496</v>
      </c>
      <c r="AA34" s="5"/>
      <c r="AB34" s="5"/>
      <c r="AC34" s="5">
        <v>2670</v>
      </c>
      <c r="AD34" s="5"/>
      <c r="AE34" s="5">
        <v>0</v>
      </c>
      <c r="AF34" s="5">
        <v>0</v>
      </c>
      <c r="AG34" s="5">
        <f t="shared" si="30"/>
        <v>2826</v>
      </c>
    </row>
    <row r="35" spans="1:33" ht="19.5" customHeight="1">
      <c r="A35" s="6" t="s">
        <v>38</v>
      </c>
      <c r="B35" s="6"/>
      <c r="C35" s="6"/>
      <c r="D35" s="5">
        <f>742-D36-D37-D38</f>
        <v>214.14</v>
      </c>
      <c r="E35" s="5">
        <v>16991</v>
      </c>
      <c r="F35" s="5"/>
      <c r="G35" s="5"/>
      <c r="H35" s="5">
        <v>484</v>
      </c>
      <c r="I35" s="5">
        <f t="shared" si="24"/>
        <v>18695</v>
      </c>
      <c r="J35" s="5"/>
      <c r="K35" s="5"/>
      <c r="L35" s="5">
        <v>3855</v>
      </c>
      <c r="M35" s="5">
        <v>6127</v>
      </c>
      <c r="N35" s="5">
        <v>0</v>
      </c>
      <c r="O35" s="5">
        <v>0</v>
      </c>
      <c r="P35" s="5">
        <f>H35*18+1</f>
        <v>8713</v>
      </c>
      <c r="Q35" s="5"/>
      <c r="R35" s="5"/>
      <c r="S35" s="5"/>
      <c r="T35" s="5"/>
      <c r="U35" s="5">
        <f>742-U36-U37-U38</f>
        <v>214.14</v>
      </c>
      <c r="V35" s="5">
        <v>16991</v>
      </c>
      <c r="W35" s="5"/>
      <c r="X35" s="5"/>
      <c r="Y35" s="5">
        <v>484</v>
      </c>
      <c r="Z35" s="5">
        <f t="shared" si="25"/>
        <v>18695</v>
      </c>
      <c r="AA35" s="5"/>
      <c r="AB35" s="5"/>
      <c r="AC35" s="5">
        <v>3855</v>
      </c>
      <c r="AD35" s="5">
        <v>6127</v>
      </c>
      <c r="AE35" s="5">
        <v>0</v>
      </c>
      <c r="AF35" s="5">
        <v>0</v>
      </c>
      <c r="AG35" s="5">
        <f>Y35*18+1</f>
        <v>8713</v>
      </c>
    </row>
    <row r="36" spans="1:33" ht="19.5" customHeight="1">
      <c r="A36" s="8" t="s">
        <v>17</v>
      </c>
      <c r="B36" s="8"/>
      <c r="C36" s="8"/>
      <c r="D36" s="5">
        <v>370.79</v>
      </c>
      <c r="E36" s="5"/>
      <c r="F36" s="5"/>
      <c r="G36" s="5"/>
      <c r="H36" s="5">
        <v>294</v>
      </c>
      <c r="I36" s="5">
        <f t="shared" si="24"/>
        <v>11966</v>
      </c>
      <c r="J36" s="5"/>
      <c r="K36" s="5"/>
      <c r="L36" s="5">
        <v>6674</v>
      </c>
      <c r="M36" s="5"/>
      <c r="N36" s="5">
        <v>0</v>
      </c>
      <c r="O36" s="5">
        <v>0</v>
      </c>
      <c r="P36" s="5">
        <f t="shared" si="26"/>
        <v>5292</v>
      </c>
      <c r="Q36" s="5"/>
      <c r="R36" s="5"/>
      <c r="S36" s="5"/>
      <c r="T36" s="5"/>
      <c r="U36" s="5">
        <v>370.79</v>
      </c>
      <c r="V36" s="5"/>
      <c r="W36" s="5"/>
      <c r="X36" s="5"/>
      <c r="Y36" s="5">
        <v>294</v>
      </c>
      <c r="Z36" s="5">
        <f t="shared" si="25"/>
        <v>11966</v>
      </c>
      <c r="AA36" s="5"/>
      <c r="AB36" s="5"/>
      <c r="AC36" s="5">
        <v>6674</v>
      </c>
      <c r="AD36" s="5"/>
      <c r="AE36" s="5">
        <v>0</v>
      </c>
      <c r="AF36" s="5">
        <v>0</v>
      </c>
      <c r="AG36" s="5">
        <f t="shared" ref="AG36:AG46" si="31">Y36*18</f>
        <v>5292</v>
      </c>
    </row>
    <row r="37" spans="1:33" ht="19.5" customHeight="1">
      <c r="A37" s="8" t="s">
        <v>18</v>
      </c>
      <c r="B37" s="8"/>
      <c r="C37" s="8"/>
      <c r="D37" s="5">
        <v>23.44</v>
      </c>
      <c r="E37" s="5">
        <v>3187</v>
      </c>
      <c r="F37" s="5"/>
      <c r="G37" s="5"/>
      <c r="H37" s="5">
        <v>93</v>
      </c>
      <c r="I37" s="5">
        <f t="shared" si="24"/>
        <v>3380</v>
      </c>
      <c r="J37" s="5"/>
      <c r="K37" s="5"/>
      <c r="L37" s="5">
        <v>422</v>
      </c>
      <c r="M37" s="5">
        <v>1284</v>
      </c>
      <c r="N37" s="5">
        <v>0</v>
      </c>
      <c r="O37" s="5">
        <v>0</v>
      </c>
      <c r="P37" s="5">
        <f t="shared" si="26"/>
        <v>1674</v>
      </c>
      <c r="Q37" s="5"/>
      <c r="R37" s="5"/>
      <c r="S37" s="5"/>
      <c r="T37" s="5"/>
      <c r="U37" s="5">
        <v>23.44</v>
      </c>
      <c r="V37" s="5">
        <v>3187</v>
      </c>
      <c r="W37" s="5"/>
      <c r="X37" s="5"/>
      <c r="Y37" s="5">
        <v>93</v>
      </c>
      <c r="Z37" s="5">
        <f t="shared" si="25"/>
        <v>3380</v>
      </c>
      <c r="AA37" s="5"/>
      <c r="AB37" s="5"/>
      <c r="AC37" s="5">
        <v>422</v>
      </c>
      <c r="AD37" s="5">
        <v>1284</v>
      </c>
      <c r="AE37" s="5">
        <v>0</v>
      </c>
      <c r="AF37" s="5">
        <v>0</v>
      </c>
      <c r="AG37" s="5">
        <f t="shared" si="31"/>
        <v>1674</v>
      </c>
    </row>
    <row r="38" spans="1:33" ht="19.5" customHeight="1">
      <c r="A38" s="8" t="s">
        <v>19</v>
      </c>
      <c r="B38" s="8"/>
      <c r="C38" s="8"/>
      <c r="D38" s="5">
        <v>133.63</v>
      </c>
      <c r="E38" s="5"/>
      <c r="F38" s="5"/>
      <c r="G38" s="5"/>
      <c r="H38" s="5">
        <v>335</v>
      </c>
      <c r="I38" s="5">
        <f t="shared" si="24"/>
        <v>8435</v>
      </c>
      <c r="J38" s="5"/>
      <c r="K38" s="5"/>
      <c r="L38" s="5">
        <v>2405</v>
      </c>
      <c r="M38" s="5"/>
      <c r="N38" s="5">
        <v>0</v>
      </c>
      <c r="O38" s="5">
        <v>0</v>
      </c>
      <c r="P38" s="5">
        <f t="shared" si="26"/>
        <v>6030</v>
      </c>
      <c r="Q38" s="5"/>
      <c r="R38" s="5"/>
      <c r="S38" s="5"/>
      <c r="T38" s="5"/>
      <c r="U38" s="5">
        <v>133.63</v>
      </c>
      <c r="V38" s="5"/>
      <c r="W38" s="5"/>
      <c r="X38" s="5"/>
      <c r="Y38" s="5">
        <v>335</v>
      </c>
      <c r="Z38" s="5">
        <f t="shared" si="25"/>
        <v>8435</v>
      </c>
      <c r="AA38" s="5"/>
      <c r="AB38" s="5"/>
      <c r="AC38" s="5">
        <v>2405</v>
      </c>
      <c r="AD38" s="5"/>
      <c r="AE38" s="5">
        <v>0</v>
      </c>
      <c r="AF38" s="5">
        <v>0</v>
      </c>
      <c r="AG38" s="5">
        <f t="shared" si="31"/>
        <v>6030</v>
      </c>
    </row>
    <row r="39" spans="1:33" ht="19.5" customHeight="1">
      <c r="A39" s="6" t="s">
        <v>39</v>
      </c>
      <c r="B39" s="6"/>
      <c r="C39" s="6"/>
      <c r="D39" s="5">
        <f>1373-D40-D41</f>
        <v>662.06000000000006</v>
      </c>
      <c r="E39" s="5">
        <v>15255</v>
      </c>
      <c r="F39" s="5"/>
      <c r="G39" s="5"/>
      <c r="H39" s="5">
        <v>315</v>
      </c>
      <c r="I39" s="5">
        <f t="shared" si="24"/>
        <v>23494</v>
      </c>
      <c r="J39" s="5"/>
      <c r="K39" s="5"/>
      <c r="L39" s="5">
        <v>11917</v>
      </c>
      <c r="M39" s="5">
        <v>5907</v>
      </c>
      <c r="N39" s="5">
        <v>0</v>
      </c>
      <c r="O39" s="5">
        <v>0</v>
      </c>
      <c r="P39" s="5">
        <f t="shared" si="26"/>
        <v>5670</v>
      </c>
      <c r="Q39" s="5"/>
      <c r="R39" s="5"/>
      <c r="S39" s="5"/>
      <c r="T39" s="5"/>
      <c r="U39" s="5">
        <f>1373-U40-U41</f>
        <v>662.06000000000006</v>
      </c>
      <c r="V39" s="5">
        <v>15255</v>
      </c>
      <c r="W39" s="5"/>
      <c r="X39" s="5"/>
      <c r="Y39" s="5">
        <v>315</v>
      </c>
      <c r="Z39" s="5">
        <f t="shared" si="25"/>
        <v>23494</v>
      </c>
      <c r="AA39" s="5"/>
      <c r="AB39" s="5"/>
      <c r="AC39" s="5">
        <v>11917</v>
      </c>
      <c r="AD39" s="5">
        <v>5907</v>
      </c>
      <c r="AE39" s="5">
        <v>0</v>
      </c>
      <c r="AF39" s="5">
        <v>0</v>
      </c>
      <c r="AG39" s="5">
        <f t="shared" si="31"/>
        <v>5670</v>
      </c>
    </row>
    <row r="40" spans="1:33" ht="19.5" customHeight="1">
      <c r="A40" s="8" t="s">
        <v>20</v>
      </c>
      <c r="B40" s="8"/>
      <c r="C40" s="8"/>
      <c r="D40" s="5">
        <v>502.07</v>
      </c>
      <c r="E40" s="5"/>
      <c r="F40" s="5"/>
      <c r="G40" s="5"/>
      <c r="H40" s="5">
        <v>182</v>
      </c>
      <c r="I40" s="5">
        <f t="shared" si="24"/>
        <v>12313</v>
      </c>
      <c r="J40" s="5"/>
      <c r="K40" s="5"/>
      <c r="L40" s="5">
        <v>9037</v>
      </c>
      <c r="M40" s="5"/>
      <c r="N40" s="5">
        <v>0</v>
      </c>
      <c r="O40" s="5">
        <v>0</v>
      </c>
      <c r="P40" s="5">
        <f t="shared" si="26"/>
        <v>3276</v>
      </c>
      <c r="Q40" s="5"/>
      <c r="R40" s="5"/>
      <c r="S40" s="5"/>
      <c r="T40" s="5"/>
      <c r="U40" s="5">
        <v>502.07</v>
      </c>
      <c r="V40" s="5"/>
      <c r="W40" s="5"/>
      <c r="X40" s="5"/>
      <c r="Y40" s="5">
        <v>182</v>
      </c>
      <c r="Z40" s="5">
        <f t="shared" si="25"/>
        <v>12313</v>
      </c>
      <c r="AA40" s="5"/>
      <c r="AB40" s="5"/>
      <c r="AC40" s="5">
        <v>9037</v>
      </c>
      <c r="AD40" s="5"/>
      <c r="AE40" s="5">
        <v>0</v>
      </c>
      <c r="AF40" s="5">
        <v>0</v>
      </c>
      <c r="AG40" s="5">
        <f t="shared" si="31"/>
        <v>3276</v>
      </c>
    </row>
    <row r="41" spans="1:33" ht="19.5" customHeight="1">
      <c r="A41" s="8" t="s">
        <v>21</v>
      </c>
      <c r="B41" s="8"/>
      <c r="C41" s="8"/>
      <c r="D41" s="5">
        <v>208.87</v>
      </c>
      <c r="E41" s="5"/>
      <c r="F41" s="5"/>
      <c r="G41" s="5"/>
      <c r="H41" s="5">
        <v>152</v>
      </c>
      <c r="I41" s="5">
        <f t="shared" si="24"/>
        <v>6496</v>
      </c>
      <c r="J41" s="5"/>
      <c r="K41" s="5"/>
      <c r="L41" s="5">
        <v>3760</v>
      </c>
      <c r="M41" s="5"/>
      <c r="N41" s="5">
        <v>0</v>
      </c>
      <c r="O41" s="5">
        <v>0</v>
      </c>
      <c r="P41" s="5">
        <f t="shared" si="26"/>
        <v>2736</v>
      </c>
      <c r="Q41" s="5"/>
      <c r="R41" s="5"/>
      <c r="S41" s="5"/>
      <c r="T41" s="5"/>
      <c r="U41" s="5">
        <v>208.87</v>
      </c>
      <c r="V41" s="5"/>
      <c r="W41" s="5"/>
      <c r="X41" s="5"/>
      <c r="Y41" s="5">
        <v>152</v>
      </c>
      <c r="Z41" s="5">
        <f t="shared" si="25"/>
        <v>6496</v>
      </c>
      <c r="AA41" s="5"/>
      <c r="AB41" s="5"/>
      <c r="AC41" s="5">
        <v>3760</v>
      </c>
      <c r="AD41" s="5"/>
      <c r="AE41" s="5">
        <v>0</v>
      </c>
      <c r="AF41" s="5">
        <v>0</v>
      </c>
      <c r="AG41" s="5">
        <f t="shared" si="31"/>
        <v>2736</v>
      </c>
    </row>
    <row r="42" spans="1:33" ht="19.5" customHeight="1">
      <c r="A42" s="6" t="s">
        <v>40</v>
      </c>
      <c r="B42" s="6"/>
      <c r="C42" s="6"/>
      <c r="D42" s="5">
        <f>680-D43-D44-D45-D46</f>
        <v>65.789999999999992</v>
      </c>
      <c r="E42" s="5">
        <v>5831</v>
      </c>
      <c r="F42" s="5"/>
      <c r="G42" s="5"/>
      <c r="H42" s="5">
        <v>189</v>
      </c>
      <c r="I42" s="5">
        <f t="shared" si="24"/>
        <v>6800</v>
      </c>
      <c r="J42" s="5"/>
      <c r="K42" s="5"/>
      <c r="L42" s="5">
        <v>1184</v>
      </c>
      <c r="M42" s="5">
        <v>2214</v>
      </c>
      <c r="N42" s="5">
        <v>0</v>
      </c>
      <c r="O42" s="5">
        <v>0</v>
      </c>
      <c r="P42" s="5">
        <f t="shared" si="26"/>
        <v>3402</v>
      </c>
      <c r="Q42" s="5"/>
      <c r="R42" s="5"/>
      <c r="S42" s="5"/>
      <c r="T42" s="5"/>
      <c r="U42" s="5">
        <f>680-U43-U44-U45-U46</f>
        <v>65.789999999999992</v>
      </c>
      <c r="V42" s="5">
        <v>5831</v>
      </c>
      <c r="W42" s="5"/>
      <c r="X42" s="5"/>
      <c r="Y42" s="5">
        <v>189</v>
      </c>
      <c r="Z42" s="5">
        <f t="shared" si="25"/>
        <v>6800</v>
      </c>
      <c r="AA42" s="5"/>
      <c r="AB42" s="5"/>
      <c r="AC42" s="5">
        <v>1184</v>
      </c>
      <c r="AD42" s="5">
        <v>2214</v>
      </c>
      <c r="AE42" s="5">
        <v>0</v>
      </c>
      <c r="AF42" s="5">
        <v>0</v>
      </c>
      <c r="AG42" s="5">
        <f t="shared" si="31"/>
        <v>3402</v>
      </c>
    </row>
    <row r="43" spans="1:33" ht="19.5" customHeight="1">
      <c r="A43" s="8" t="s">
        <v>22</v>
      </c>
      <c r="B43" s="8"/>
      <c r="C43" s="8"/>
      <c r="D43" s="5">
        <v>214.02</v>
      </c>
      <c r="E43" s="5"/>
      <c r="F43" s="5"/>
      <c r="G43" s="5"/>
      <c r="H43" s="5">
        <v>93</v>
      </c>
      <c r="I43" s="5">
        <f t="shared" si="24"/>
        <v>5526</v>
      </c>
      <c r="J43" s="5"/>
      <c r="K43" s="5"/>
      <c r="L43" s="5">
        <v>3852</v>
      </c>
      <c r="M43" s="5"/>
      <c r="N43" s="5">
        <v>0</v>
      </c>
      <c r="O43" s="5">
        <v>0</v>
      </c>
      <c r="P43" s="5">
        <f t="shared" si="26"/>
        <v>1674</v>
      </c>
      <c r="Q43" s="5"/>
      <c r="R43" s="5"/>
      <c r="S43" s="5"/>
      <c r="T43" s="5"/>
      <c r="U43" s="5">
        <v>214.02</v>
      </c>
      <c r="V43" s="5"/>
      <c r="W43" s="5"/>
      <c r="X43" s="5"/>
      <c r="Y43" s="5">
        <v>93</v>
      </c>
      <c r="Z43" s="5">
        <f t="shared" si="25"/>
        <v>5526</v>
      </c>
      <c r="AA43" s="5"/>
      <c r="AB43" s="5"/>
      <c r="AC43" s="5">
        <v>3852</v>
      </c>
      <c r="AD43" s="5"/>
      <c r="AE43" s="5">
        <v>0</v>
      </c>
      <c r="AF43" s="5">
        <v>0</v>
      </c>
      <c r="AG43" s="5">
        <f t="shared" si="31"/>
        <v>1674</v>
      </c>
    </row>
    <row r="44" spans="1:33" ht="19.5" customHeight="1">
      <c r="A44" s="8" t="s">
        <v>23</v>
      </c>
      <c r="B44" s="8"/>
      <c r="C44" s="8"/>
      <c r="D44" s="5">
        <v>61.67</v>
      </c>
      <c r="E44" s="5">
        <v>1931</v>
      </c>
      <c r="F44" s="5"/>
      <c r="G44" s="5"/>
      <c r="H44" s="5">
        <v>121</v>
      </c>
      <c r="I44" s="5">
        <f t="shared" si="24"/>
        <v>4313</v>
      </c>
      <c r="J44" s="5"/>
      <c r="K44" s="5"/>
      <c r="L44" s="5">
        <v>1110</v>
      </c>
      <c r="M44" s="5">
        <v>1025</v>
      </c>
      <c r="N44" s="5">
        <v>0</v>
      </c>
      <c r="O44" s="5">
        <v>0</v>
      </c>
      <c r="P44" s="5">
        <f t="shared" si="26"/>
        <v>2178</v>
      </c>
      <c r="Q44" s="5"/>
      <c r="R44" s="5"/>
      <c r="S44" s="5"/>
      <c r="T44" s="5"/>
      <c r="U44" s="5">
        <v>61.67</v>
      </c>
      <c r="V44" s="5">
        <v>1931</v>
      </c>
      <c r="W44" s="5"/>
      <c r="X44" s="5"/>
      <c r="Y44" s="5">
        <v>121</v>
      </c>
      <c r="Z44" s="5">
        <f t="shared" si="25"/>
        <v>4313</v>
      </c>
      <c r="AA44" s="5"/>
      <c r="AB44" s="5"/>
      <c r="AC44" s="5">
        <v>1110</v>
      </c>
      <c r="AD44" s="5">
        <v>1025</v>
      </c>
      <c r="AE44" s="5">
        <v>0</v>
      </c>
      <c r="AF44" s="5">
        <v>0</v>
      </c>
      <c r="AG44" s="5">
        <f t="shared" si="31"/>
        <v>2178</v>
      </c>
    </row>
    <row r="45" spans="1:33" ht="19.5" customHeight="1">
      <c r="A45" s="8" t="s">
        <v>24</v>
      </c>
      <c r="B45" s="8"/>
      <c r="C45" s="8"/>
      <c r="D45" s="5">
        <v>179.75</v>
      </c>
      <c r="E45" s="5">
        <v>2335</v>
      </c>
      <c r="F45" s="5"/>
      <c r="G45" s="5"/>
      <c r="H45" s="5">
        <v>115</v>
      </c>
      <c r="I45" s="5">
        <f t="shared" si="24"/>
        <v>6568</v>
      </c>
      <c r="J45" s="5"/>
      <c r="K45" s="5"/>
      <c r="L45" s="5">
        <v>3236</v>
      </c>
      <c r="M45" s="5">
        <v>1262</v>
      </c>
      <c r="N45" s="5">
        <v>0</v>
      </c>
      <c r="O45" s="5">
        <v>0</v>
      </c>
      <c r="P45" s="5">
        <f t="shared" si="26"/>
        <v>2070</v>
      </c>
      <c r="Q45" s="5"/>
      <c r="R45" s="5"/>
      <c r="S45" s="5"/>
      <c r="T45" s="5"/>
      <c r="U45" s="5">
        <v>179.75</v>
      </c>
      <c r="V45" s="5">
        <v>2335</v>
      </c>
      <c r="W45" s="5"/>
      <c r="X45" s="5"/>
      <c r="Y45" s="5">
        <v>115</v>
      </c>
      <c r="Z45" s="5">
        <f t="shared" si="25"/>
        <v>6568</v>
      </c>
      <c r="AA45" s="5"/>
      <c r="AB45" s="5"/>
      <c r="AC45" s="5">
        <v>3236</v>
      </c>
      <c r="AD45" s="5">
        <v>1262</v>
      </c>
      <c r="AE45" s="5">
        <v>0</v>
      </c>
      <c r="AF45" s="5">
        <v>0</v>
      </c>
      <c r="AG45" s="5">
        <f t="shared" si="31"/>
        <v>2070</v>
      </c>
    </row>
    <row r="46" spans="1:33" ht="19.5" customHeight="1">
      <c r="A46" s="8" t="s">
        <v>25</v>
      </c>
      <c r="B46" s="8"/>
      <c r="C46" s="8"/>
      <c r="D46" s="5">
        <v>158.77000000000001</v>
      </c>
      <c r="E46" s="5">
        <v>1682</v>
      </c>
      <c r="F46" s="5"/>
      <c r="G46" s="5"/>
      <c r="H46" s="5">
        <v>59</v>
      </c>
      <c r="I46" s="5">
        <f t="shared" si="24"/>
        <v>4852</v>
      </c>
      <c r="J46" s="5"/>
      <c r="K46" s="5"/>
      <c r="L46" s="5">
        <v>2858</v>
      </c>
      <c r="M46" s="5">
        <v>932</v>
      </c>
      <c r="N46" s="5">
        <v>0</v>
      </c>
      <c r="O46" s="5">
        <v>0</v>
      </c>
      <c r="P46" s="5">
        <f t="shared" si="26"/>
        <v>1062</v>
      </c>
      <c r="Q46" s="5"/>
      <c r="R46" s="5"/>
      <c r="S46" s="5"/>
      <c r="T46" s="5"/>
      <c r="U46" s="5">
        <v>158.77000000000001</v>
      </c>
      <c r="V46" s="5">
        <v>1682</v>
      </c>
      <c r="W46" s="5"/>
      <c r="X46" s="5"/>
      <c r="Y46" s="5">
        <v>59</v>
      </c>
      <c r="Z46" s="5">
        <f t="shared" si="25"/>
        <v>4852</v>
      </c>
      <c r="AA46" s="5"/>
      <c r="AB46" s="5"/>
      <c r="AC46" s="5">
        <v>2858</v>
      </c>
      <c r="AD46" s="5">
        <v>932</v>
      </c>
      <c r="AE46" s="5">
        <v>0</v>
      </c>
      <c r="AF46" s="5">
        <v>0</v>
      </c>
      <c r="AG46" s="5">
        <f t="shared" si="31"/>
        <v>1062</v>
      </c>
    </row>
    <row r="47" spans="1:33" ht="19.5" customHeight="1">
      <c r="A47" s="6" t="s">
        <v>41</v>
      </c>
      <c r="B47" s="6"/>
      <c r="C47" s="6"/>
      <c r="D47" s="5">
        <f>559-D48-D49-D50</f>
        <v>256.37</v>
      </c>
      <c r="E47" s="5">
        <v>21845</v>
      </c>
      <c r="F47" s="5"/>
      <c r="G47" s="5"/>
      <c r="H47" s="5">
        <v>564</v>
      </c>
      <c r="I47" s="5">
        <f t="shared" si="24"/>
        <v>24715</v>
      </c>
      <c r="J47" s="5"/>
      <c r="K47" s="5"/>
      <c r="L47" s="5">
        <v>4615</v>
      </c>
      <c r="M47" s="5">
        <v>9947</v>
      </c>
      <c r="N47" s="5">
        <v>0</v>
      </c>
      <c r="O47" s="5">
        <v>0</v>
      </c>
      <c r="P47" s="5">
        <f>H47*18+1</f>
        <v>10153</v>
      </c>
      <c r="Q47" s="5"/>
      <c r="R47" s="5"/>
      <c r="S47" s="5"/>
      <c r="T47" s="5"/>
      <c r="U47" s="5">
        <f>559-U48-U49-U50</f>
        <v>256.37</v>
      </c>
      <c r="V47" s="5">
        <v>21845</v>
      </c>
      <c r="W47" s="5"/>
      <c r="X47" s="5"/>
      <c r="Y47" s="5">
        <v>564</v>
      </c>
      <c r="Z47" s="5">
        <f t="shared" si="25"/>
        <v>24715</v>
      </c>
      <c r="AA47" s="5"/>
      <c r="AB47" s="5"/>
      <c r="AC47" s="5">
        <v>4615</v>
      </c>
      <c r="AD47" s="5">
        <v>9947</v>
      </c>
      <c r="AE47" s="5">
        <v>0</v>
      </c>
      <c r="AF47" s="5">
        <v>0</v>
      </c>
      <c r="AG47" s="5">
        <f>Y47*18+1</f>
        <v>10153</v>
      </c>
    </row>
    <row r="48" spans="1:33" ht="19.5" customHeight="1">
      <c r="A48" s="8" t="s">
        <v>26</v>
      </c>
      <c r="B48" s="8"/>
      <c r="C48" s="8"/>
      <c r="D48" s="5">
        <v>233.15</v>
      </c>
      <c r="E48" s="5"/>
      <c r="F48" s="5"/>
      <c r="G48" s="5"/>
      <c r="H48" s="5">
        <v>144</v>
      </c>
      <c r="I48" s="5">
        <f t="shared" si="24"/>
        <v>6789</v>
      </c>
      <c r="J48" s="5"/>
      <c r="K48" s="5"/>
      <c r="L48" s="5">
        <v>4197</v>
      </c>
      <c r="M48" s="5"/>
      <c r="N48" s="5">
        <v>0</v>
      </c>
      <c r="O48" s="5">
        <v>0</v>
      </c>
      <c r="P48" s="5">
        <f t="shared" si="26"/>
        <v>2592</v>
      </c>
      <c r="Q48" s="5"/>
      <c r="R48" s="5"/>
      <c r="S48" s="5"/>
      <c r="T48" s="5"/>
      <c r="U48" s="5">
        <v>233.15</v>
      </c>
      <c r="V48" s="5"/>
      <c r="W48" s="5"/>
      <c r="X48" s="5"/>
      <c r="Y48" s="5">
        <v>144</v>
      </c>
      <c r="Z48" s="5">
        <f t="shared" si="25"/>
        <v>6789</v>
      </c>
      <c r="AA48" s="5"/>
      <c r="AB48" s="5"/>
      <c r="AC48" s="5">
        <v>4197</v>
      </c>
      <c r="AD48" s="5"/>
      <c r="AE48" s="5">
        <v>0</v>
      </c>
      <c r="AF48" s="5">
        <v>0</v>
      </c>
      <c r="AG48" s="5">
        <f t="shared" ref="AG48:AG50" si="32">Y48*18</f>
        <v>2592</v>
      </c>
    </row>
    <row r="49" spans="1:33" ht="19.5" customHeight="1">
      <c r="A49" s="8" t="s">
        <v>27</v>
      </c>
      <c r="B49" s="8"/>
      <c r="C49" s="8"/>
      <c r="D49" s="5">
        <v>61.48</v>
      </c>
      <c r="E49" s="5"/>
      <c r="F49" s="5"/>
      <c r="G49" s="5"/>
      <c r="H49" s="5">
        <v>38</v>
      </c>
      <c r="I49" s="5">
        <f t="shared" si="24"/>
        <v>1791</v>
      </c>
      <c r="J49" s="5"/>
      <c r="K49" s="5"/>
      <c r="L49" s="5">
        <v>1107</v>
      </c>
      <c r="M49" s="5"/>
      <c r="N49" s="5">
        <v>0</v>
      </c>
      <c r="O49" s="5">
        <v>0</v>
      </c>
      <c r="P49" s="5">
        <f t="shared" si="26"/>
        <v>684</v>
      </c>
      <c r="Q49" s="5"/>
      <c r="R49" s="5"/>
      <c r="S49" s="5"/>
      <c r="T49" s="5"/>
      <c r="U49" s="5">
        <v>61.48</v>
      </c>
      <c r="V49" s="5"/>
      <c r="W49" s="5"/>
      <c r="X49" s="5"/>
      <c r="Y49" s="5">
        <v>38</v>
      </c>
      <c r="Z49" s="5">
        <f t="shared" si="25"/>
        <v>1791</v>
      </c>
      <c r="AA49" s="5"/>
      <c r="AB49" s="5"/>
      <c r="AC49" s="5">
        <v>1107</v>
      </c>
      <c r="AD49" s="5"/>
      <c r="AE49" s="5">
        <v>0</v>
      </c>
      <c r="AF49" s="5">
        <v>0</v>
      </c>
      <c r="AG49" s="5">
        <f t="shared" si="32"/>
        <v>684</v>
      </c>
    </row>
    <row r="50" spans="1:33" ht="19.5" customHeight="1">
      <c r="A50" s="8" t="s">
        <v>28</v>
      </c>
      <c r="B50" s="8"/>
      <c r="C50" s="8"/>
      <c r="D50" s="5">
        <v>8</v>
      </c>
      <c r="E50" s="5"/>
      <c r="F50" s="5">
        <v>4.6100000000000003</v>
      </c>
      <c r="G50" s="5"/>
      <c r="H50" s="5">
        <v>90</v>
      </c>
      <c r="I50" s="5">
        <f t="shared" si="24"/>
        <v>1847</v>
      </c>
      <c r="J50" s="5"/>
      <c r="K50" s="5"/>
      <c r="L50" s="5">
        <v>144</v>
      </c>
      <c r="M50" s="5"/>
      <c r="N50" s="5">
        <v>83</v>
      </c>
      <c r="O50" s="5">
        <v>0</v>
      </c>
      <c r="P50" s="5">
        <f t="shared" si="26"/>
        <v>1620</v>
      </c>
      <c r="Q50" s="5"/>
      <c r="R50" s="5"/>
      <c r="S50" s="5"/>
      <c r="T50" s="5"/>
      <c r="U50" s="5">
        <v>8</v>
      </c>
      <c r="V50" s="5"/>
      <c r="W50" s="5">
        <v>4.6100000000000003</v>
      </c>
      <c r="X50" s="5"/>
      <c r="Y50" s="5">
        <v>90</v>
      </c>
      <c r="Z50" s="5">
        <f t="shared" si="25"/>
        <v>1847</v>
      </c>
      <c r="AA50" s="5"/>
      <c r="AB50" s="5"/>
      <c r="AC50" s="5">
        <v>144</v>
      </c>
      <c r="AD50" s="5"/>
      <c r="AE50" s="5">
        <v>83</v>
      </c>
      <c r="AF50" s="5">
        <v>0</v>
      </c>
      <c r="AG50" s="5">
        <f t="shared" si="32"/>
        <v>1620</v>
      </c>
    </row>
    <row r="51" spans="1:33" ht="19.5" customHeight="1">
      <c r="A51" s="6" t="s">
        <v>66</v>
      </c>
      <c r="B51" s="6"/>
      <c r="C51" s="6"/>
      <c r="D51" s="5">
        <f>13-D52</f>
        <v>0.1899999999999995</v>
      </c>
      <c r="E51" s="5">
        <v>2362</v>
      </c>
      <c r="F51" s="5"/>
      <c r="G51" s="5"/>
      <c r="H51" s="5">
        <v>48</v>
      </c>
      <c r="I51" s="5">
        <f t="shared" si="24"/>
        <v>1064</v>
      </c>
      <c r="J51" s="5"/>
      <c r="K51" s="5"/>
      <c r="L51" s="5">
        <v>3</v>
      </c>
      <c r="M51" s="5">
        <v>196</v>
      </c>
      <c r="N51" s="5">
        <v>0</v>
      </c>
      <c r="O51" s="5">
        <v>0</v>
      </c>
      <c r="P51" s="5">
        <f>H51*18+1</f>
        <v>865</v>
      </c>
      <c r="Q51" s="5"/>
      <c r="R51" s="5"/>
      <c r="S51" s="5"/>
      <c r="T51" s="5"/>
      <c r="U51" s="5">
        <f>13-U52</f>
        <v>0.1899999999999995</v>
      </c>
      <c r="V51" s="5">
        <v>2362</v>
      </c>
      <c r="W51" s="5"/>
      <c r="X51" s="5"/>
      <c r="Y51" s="5">
        <v>48</v>
      </c>
      <c r="Z51" s="5">
        <f t="shared" si="25"/>
        <v>1064</v>
      </c>
      <c r="AA51" s="5"/>
      <c r="AB51" s="5"/>
      <c r="AC51" s="5">
        <v>3</v>
      </c>
      <c r="AD51" s="5">
        <v>196</v>
      </c>
      <c r="AE51" s="5">
        <v>0</v>
      </c>
      <c r="AF51" s="5">
        <v>0</v>
      </c>
      <c r="AG51" s="5">
        <f>Y51*18+1</f>
        <v>865</v>
      </c>
    </row>
    <row r="52" spans="1:33" ht="19.5" customHeight="1">
      <c r="A52" s="8" t="s">
        <v>29</v>
      </c>
      <c r="B52" s="8"/>
      <c r="C52" s="8"/>
      <c r="D52" s="5">
        <v>12.81</v>
      </c>
      <c r="E52" s="5">
        <v>2154</v>
      </c>
      <c r="F52" s="5"/>
      <c r="G52" s="5"/>
      <c r="H52" s="5">
        <v>21</v>
      </c>
      <c r="I52" s="5">
        <f t="shared" si="24"/>
        <v>1365</v>
      </c>
      <c r="J52" s="5"/>
      <c r="K52" s="5"/>
      <c r="L52" s="5">
        <v>231</v>
      </c>
      <c r="M52" s="5">
        <v>756</v>
      </c>
      <c r="N52" s="5">
        <v>0</v>
      </c>
      <c r="O52" s="5">
        <v>0</v>
      </c>
      <c r="P52" s="5">
        <f t="shared" si="26"/>
        <v>378</v>
      </c>
      <c r="Q52" s="5"/>
      <c r="R52" s="5"/>
      <c r="S52" s="5"/>
      <c r="T52" s="5"/>
      <c r="U52" s="5">
        <v>12.81</v>
      </c>
      <c r="V52" s="5">
        <v>2154</v>
      </c>
      <c r="W52" s="5"/>
      <c r="X52" s="5"/>
      <c r="Y52" s="5">
        <v>21</v>
      </c>
      <c r="Z52" s="5">
        <f t="shared" si="25"/>
        <v>1365</v>
      </c>
      <c r="AA52" s="5"/>
      <c r="AB52" s="5"/>
      <c r="AC52" s="5">
        <v>231</v>
      </c>
      <c r="AD52" s="5">
        <v>756</v>
      </c>
      <c r="AE52" s="5">
        <v>0</v>
      </c>
      <c r="AF52" s="5">
        <v>0</v>
      </c>
      <c r="AG52" s="5">
        <f t="shared" ref="AG52:AG59" si="33">Y52*18</f>
        <v>378</v>
      </c>
    </row>
    <row r="53" spans="1:33" ht="19.5" customHeight="1">
      <c r="A53" s="6" t="s">
        <v>67</v>
      </c>
      <c r="B53" s="6"/>
      <c r="C53" s="6"/>
      <c r="D53" s="5">
        <f>73-D54-D56-D55</f>
        <v>41.37</v>
      </c>
      <c r="E53" s="5">
        <v>2015</v>
      </c>
      <c r="F53" s="5"/>
      <c r="G53" s="5"/>
      <c r="H53" s="5">
        <v>51</v>
      </c>
      <c r="I53" s="5">
        <f t="shared" si="24"/>
        <v>1990</v>
      </c>
      <c r="J53" s="5"/>
      <c r="K53" s="5"/>
      <c r="L53" s="5">
        <v>745</v>
      </c>
      <c r="M53" s="5">
        <v>327</v>
      </c>
      <c r="N53" s="5">
        <v>0</v>
      </c>
      <c r="O53" s="5">
        <v>0</v>
      </c>
      <c r="P53" s="5">
        <f t="shared" si="26"/>
        <v>918</v>
      </c>
      <c r="Q53" s="5"/>
      <c r="R53" s="5"/>
      <c r="S53" s="5"/>
      <c r="T53" s="5"/>
      <c r="U53" s="5">
        <f>73-U54-U56-U55</f>
        <v>41.37</v>
      </c>
      <c r="V53" s="5">
        <v>2015</v>
      </c>
      <c r="W53" s="5"/>
      <c r="X53" s="5"/>
      <c r="Y53" s="5">
        <v>51</v>
      </c>
      <c r="Z53" s="5">
        <f t="shared" si="25"/>
        <v>1990</v>
      </c>
      <c r="AA53" s="5"/>
      <c r="AB53" s="5"/>
      <c r="AC53" s="5">
        <v>745</v>
      </c>
      <c r="AD53" s="5">
        <v>327</v>
      </c>
      <c r="AE53" s="5">
        <v>0</v>
      </c>
      <c r="AF53" s="5">
        <v>0</v>
      </c>
      <c r="AG53" s="5">
        <f t="shared" si="33"/>
        <v>918</v>
      </c>
    </row>
    <row r="54" spans="1:33" ht="19.5" customHeight="1">
      <c r="A54" s="8" t="s">
        <v>30</v>
      </c>
      <c r="B54" s="8"/>
      <c r="C54" s="8"/>
      <c r="D54" s="5">
        <v>11.24</v>
      </c>
      <c r="E54" s="5">
        <v>1764</v>
      </c>
      <c r="F54" s="5"/>
      <c r="G54" s="5"/>
      <c r="H54" s="5">
        <v>44</v>
      </c>
      <c r="I54" s="5">
        <f t="shared" si="24"/>
        <v>1801</v>
      </c>
      <c r="J54" s="5"/>
      <c r="K54" s="5"/>
      <c r="L54" s="5">
        <v>202</v>
      </c>
      <c r="M54" s="5">
        <v>807</v>
      </c>
      <c r="N54" s="5">
        <v>0</v>
      </c>
      <c r="O54" s="5">
        <v>0</v>
      </c>
      <c r="P54" s="5">
        <f t="shared" si="26"/>
        <v>792</v>
      </c>
      <c r="Q54" s="5"/>
      <c r="R54" s="5"/>
      <c r="S54" s="5"/>
      <c r="T54" s="5"/>
      <c r="U54" s="5">
        <v>11.24</v>
      </c>
      <c r="V54" s="5">
        <v>1764</v>
      </c>
      <c r="W54" s="5"/>
      <c r="X54" s="5"/>
      <c r="Y54" s="5">
        <v>44</v>
      </c>
      <c r="Z54" s="5">
        <f t="shared" si="25"/>
        <v>1801</v>
      </c>
      <c r="AA54" s="5"/>
      <c r="AB54" s="5"/>
      <c r="AC54" s="5">
        <v>202</v>
      </c>
      <c r="AD54" s="5">
        <v>807</v>
      </c>
      <c r="AE54" s="5">
        <v>0</v>
      </c>
      <c r="AF54" s="5">
        <v>0</v>
      </c>
      <c r="AG54" s="5">
        <f t="shared" si="33"/>
        <v>792</v>
      </c>
    </row>
    <row r="55" spans="1:33" ht="19.5" customHeight="1">
      <c r="A55" s="8" t="s">
        <v>31</v>
      </c>
      <c r="B55" s="8"/>
      <c r="C55" s="8"/>
      <c r="D55" s="5">
        <v>9.31</v>
      </c>
      <c r="E55" s="5">
        <v>1162</v>
      </c>
      <c r="F55" s="5">
        <v>9.18</v>
      </c>
      <c r="G55" s="5">
        <v>25.23</v>
      </c>
      <c r="H55" s="5">
        <v>23</v>
      </c>
      <c r="I55" s="5">
        <f t="shared" si="24"/>
        <v>3008</v>
      </c>
      <c r="J55" s="5"/>
      <c r="K55" s="5"/>
      <c r="L55" s="5">
        <v>168</v>
      </c>
      <c r="M55" s="5">
        <v>621</v>
      </c>
      <c r="N55" s="5">
        <v>165</v>
      </c>
      <c r="O55" s="5">
        <v>1640</v>
      </c>
      <c r="P55" s="5">
        <f t="shared" si="26"/>
        <v>414</v>
      </c>
      <c r="Q55" s="5"/>
      <c r="R55" s="5"/>
      <c r="S55" s="5"/>
      <c r="T55" s="5"/>
      <c r="U55" s="5">
        <v>9.31</v>
      </c>
      <c r="V55" s="5">
        <v>1162</v>
      </c>
      <c r="W55" s="5">
        <v>9.18</v>
      </c>
      <c r="X55" s="5">
        <v>25.23</v>
      </c>
      <c r="Y55" s="5">
        <v>23</v>
      </c>
      <c r="Z55" s="5">
        <f t="shared" si="25"/>
        <v>3008</v>
      </c>
      <c r="AA55" s="5"/>
      <c r="AB55" s="5"/>
      <c r="AC55" s="5">
        <v>168</v>
      </c>
      <c r="AD55" s="5">
        <v>621</v>
      </c>
      <c r="AE55" s="5">
        <v>165</v>
      </c>
      <c r="AF55" s="5">
        <v>1640</v>
      </c>
      <c r="AG55" s="5">
        <f t="shared" si="33"/>
        <v>414</v>
      </c>
    </row>
    <row r="56" spans="1:33" ht="19.5" customHeight="1">
      <c r="A56" s="8" t="s">
        <v>32</v>
      </c>
      <c r="B56" s="8"/>
      <c r="C56" s="8"/>
      <c r="D56" s="5">
        <v>11.08</v>
      </c>
      <c r="E56" s="5">
        <v>1165</v>
      </c>
      <c r="F56" s="5"/>
      <c r="G56" s="5"/>
      <c r="H56" s="5">
        <v>21</v>
      </c>
      <c r="I56" s="5">
        <f t="shared" si="24"/>
        <v>1230</v>
      </c>
      <c r="J56" s="5"/>
      <c r="K56" s="5"/>
      <c r="L56" s="5">
        <v>199</v>
      </c>
      <c r="M56" s="5">
        <v>653</v>
      </c>
      <c r="N56" s="5">
        <v>0</v>
      </c>
      <c r="O56" s="5">
        <v>0</v>
      </c>
      <c r="P56" s="5">
        <f t="shared" si="26"/>
        <v>378</v>
      </c>
      <c r="Q56" s="5"/>
      <c r="R56" s="5"/>
      <c r="S56" s="5"/>
      <c r="T56" s="5"/>
      <c r="U56" s="5">
        <v>11.08</v>
      </c>
      <c r="V56" s="5">
        <v>1165</v>
      </c>
      <c r="W56" s="5"/>
      <c r="X56" s="5"/>
      <c r="Y56" s="5">
        <v>21</v>
      </c>
      <c r="Z56" s="5">
        <f t="shared" si="25"/>
        <v>1230</v>
      </c>
      <c r="AA56" s="5"/>
      <c r="AB56" s="5"/>
      <c r="AC56" s="5">
        <v>199</v>
      </c>
      <c r="AD56" s="5">
        <v>653</v>
      </c>
      <c r="AE56" s="5">
        <v>0</v>
      </c>
      <c r="AF56" s="5">
        <v>0</v>
      </c>
      <c r="AG56" s="5">
        <f t="shared" si="33"/>
        <v>378</v>
      </c>
    </row>
    <row r="57" spans="1:33" ht="19.5" customHeight="1">
      <c r="A57" s="6" t="s">
        <v>42</v>
      </c>
      <c r="B57" s="6"/>
      <c r="C57" s="6"/>
      <c r="D57" s="5">
        <f>359-D58-D59</f>
        <v>326.62</v>
      </c>
      <c r="E57" s="5">
        <v>6075</v>
      </c>
      <c r="F57" s="5"/>
      <c r="G57" s="5"/>
      <c r="H57" s="5">
        <v>71</v>
      </c>
      <c r="I57" s="5">
        <f t="shared" si="24"/>
        <v>9483</v>
      </c>
      <c r="J57" s="5"/>
      <c r="K57" s="5"/>
      <c r="L57" s="5">
        <v>5879</v>
      </c>
      <c r="M57" s="5">
        <v>2326</v>
      </c>
      <c r="N57" s="5">
        <v>0</v>
      </c>
      <c r="O57" s="5">
        <v>0</v>
      </c>
      <c r="P57" s="5">
        <f t="shared" si="26"/>
        <v>1278</v>
      </c>
      <c r="Q57" s="5"/>
      <c r="R57" s="5"/>
      <c r="S57" s="5"/>
      <c r="T57" s="5"/>
      <c r="U57" s="5">
        <f>359-U58-U59</f>
        <v>326.62</v>
      </c>
      <c r="V57" s="5">
        <v>6075</v>
      </c>
      <c r="W57" s="5"/>
      <c r="X57" s="5"/>
      <c r="Y57" s="5">
        <v>71</v>
      </c>
      <c r="Z57" s="5">
        <f t="shared" si="25"/>
        <v>9483</v>
      </c>
      <c r="AA57" s="5"/>
      <c r="AB57" s="5"/>
      <c r="AC57" s="5">
        <v>5879</v>
      </c>
      <c r="AD57" s="5">
        <v>2326</v>
      </c>
      <c r="AE57" s="5">
        <v>0</v>
      </c>
      <c r="AF57" s="5">
        <v>0</v>
      </c>
      <c r="AG57" s="5">
        <f t="shared" si="33"/>
        <v>1278</v>
      </c>
    </row>
    <row r="58" spans="1:33" ht="19.5" customHeight="1">
      <c r="A58" s="8" t="s">
        <v>33</v>
      </c>
      <c r="B58" s="8"/>
      <c r="C58" s="8"/>
      <c r="D58" s="5">
        <v>6.9</v>
      </c>
      <c r="E58" s="5"/>
      <c r="F58" s="5"/>
      <c r="G58" s="5"/>
      <c r="H58" s="5">
        <v>98</v>
      </c>
      <c r="I58" s="5">
        <f t="shared" si="24"/>
        <v>1888</v>
      </c>
      <c r="J58" s="5"/>
      <c r="K58" s="5"/>
      <c r="L58" s="5">
        <v>124</v>
      </c>
      <c r="M58" s="5"/>
      <c r="N58" s="5">
        <v>0</v>
      </c>
      <c r="O58" s="5">
        <v>0</v>
      </c>
      <c r="P58" s="5">
        <f t="shared" si="26"/>
        <v>1764</v>
      </c>
      <c r="Q58" s="5"/>
      <c r="R58" s="5"/>
      <c r="S58" s="5"/>
      <c r="T58" s="5"/>
      <c r="U58" s="5">
        <v>6.9</v>
      </c>
      <c r="V58" s="5"/>
      <c r="W58" s="5"/>
      <c r="X58" s="5"/>
      <c r="Y58" s="5">
        <v>98</v>
      </c>
      <c r="Z58" s="5">
        <f t="shared" si="25"/>
        <v>1888</v>
      </c>
      <c r="AA58" s="5"/>
      <c r="AB58" s="5"/>
      <c r="AC58" s="5">
        <v>124</v>
      </c>
      <c r="AD58" s="5"/>
      <c r="AE58" s="5">
        <v>0</v>
      </c>
      <c r="AF58" s="5">
        <v>0</v>
      </c>
      <c r="AG58" s="5">
        <f t="shared" si="33"/>
        <v>1764</v>
      </c>
    </row>
    <row r="59" spans="1:33" ht="19.5" customHeight="1">
      <c r="A59" s="8" t="s">
        <v>34</v>
      </c>
      <c r="B59" s="8"/>
      <c r="C59" s="8"/>
      <c r="D59" s="5">
        <v>25.48</v>
      </c>
      <c r="E59" s="5"/>
      <c r="F59" s="5"/>
      <c r="G59" s="5"/>
      <c r="H59" s="5">
        <v>23</v>
      </c>
      <c r="I59" s="5">
        <f t="shared" si="24"/>
        <v>873</v>
      </c>
      <c r="J59" s="5"/>
      <c r="K59" s="5"/>
      <c r="L59" s="5">
        <v>459</v>
      </c>
      <c r="M59" s="5"/>
      <c r="N59" s="5">
        <v>0</v>
      </c>
      <c r="O59" s="5">
        <v>0</v>
      </c>
      <c r="P59" s="5">
        <f t="shared" si="26"/>
        <v>414</v>
      </c>
      <c r="Q59" s="5"/>
      <c r="R59" s="5"/>
      <c r="S59" s="5"/>
      <c r="T59" s="5"/>
      <c r="U59" s="5">
        <v>25.48</v>
      </c>
      <c r="V59" s="5"/>
      <c r="W59" s="5"/>
      <c r="X59" s="5"/>
      <c r="Y59" s="5">
        <v>23</v>
      </c>
      <c r="Z59" s="5">
        <f t="shared" si="25"/>
        <v>873</v>
      </c>
      <c r="AA59" s="5"/>
      <c r="AB59" s="5"/>
      <c r="AC59" s="5">
        <v>459</v>
      </c>
      <c r="AD59" s="5"/>
      <c r="AE59" s="5">
        <v>0</v>
      </c>
      <c r="AF59" s="5">
        <v>0</v>
      </c>
      <c r="AG59" s="5">
        <f t="shared" si="33"/>
        <v>414</v>
      </c>
    </row>
    <row r="60" spans="1:33" ht="33" customHeight="1">
      <c r="A60" s="13" t="s">
        <v>60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</sheetData>
  <mergeCells count="12">
    <mergeCell ref="A1:AG1"/>
    <mergeCell ref="I3:P3"/>
    <mergeCell ref="A3:A5"/>
    <mergeCell ref="I4:I5"/>
    <mergeCell ref="D2:P2"/>
    <mergeCell ref="A60:AG60"/>
    <mergeCell ref="B3:H3"/>
    <mergeCell ref="S3:Y3"/>
    <mergeCell ref="Z3:AG3"/>
    <mergeCell ref="Z4:Z5"/>
    <mergeCell ref="I7:I8"/>
    <mergeCell ref="J7:J8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8" scale="73" fitToHeight="0" orientation="landscape" r:id="rId1"/>
  <headerFooter>
    <oddHeader>&amp;L附件3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</vt:lpstr>
      <vt:lpstr>'2019年'!Print_Titles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孙宇强</cp:lastModifiedBy>
  <cp:lastPrinted>2019-03-26T07:08:42Z</cp:lastPrinted>
  <dcterms:created xsi:type="dcterms:W3CDTF">2018-09-07T07:27:35Z</dcterms:created>
  <dcterms:modified xsi:type="dcterms:W3CDTF">2019-03-26T07:08:43Z</dcterms:modified>
</cp:coreProperties>
</file>