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18940" windowHeight="18980" activeTab="1"/>
  </bookViews>
  <sheets>
    <sheet name="打印版" sheetId="1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<sst xmlns="http://schemas.openxmlformats.org/spreadsheetml/2006/main" count="47" uniqueCount="30">
  <si>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项    目</t>
  </si>
  <si>
    <t>投资完成情况</t>
  </si>
  <si>
    <t>本年投资目标任务（万元）</t>
  </si>
  <si>
    <t>去年投资计划 （万元）</t>
  </si>
  <si>
    <t>本年实际完成为去年同期的%</t>
  </si>
  <si>
    <t>本年实际完成为年计划的%</t>
  </si>
  <si>
    <t>去年同期完成为年计划的%</t>
  </si>
  <si>
    <t>一、公路项目</t>
  </si>
  <si>
    <t>二、港口项目</t>
  </si>
  <si>
    <t>三、航道项目</t>
  </si>
  <si>
    <t>四、公路客货站场及其他</t>
  </si>
  <si>
    <t xml:space="preserve">    高速公路</t>
  </si>
  <si>
    <t xml:space="preserve">    普通国省道</t>
  </si>
  <si>
    <t xml:space="preserve">    农村公路</t>
  </si>
  <si>
    <t>合    计</t>
  </si>
  <si>
    <t>当月完成投资（万元）</t>
  </si>
  <si>
    <t>去年同期累计完成投资（万元）</t>
  </si>
  <si>
    <t>去年当月完成投资（万元）</t>
  </si>
  <si>
    <t>本年当月完成为去年同期的%</t>
  </si>
  <si>
    <t>去年同期累计完成投资（万元）</t>
  </si>
  <si>
    <t>本年累计完成投资（万元）</t>
  </si>
  <si>
    <t xml:space="preserve">    高速公路</t>
  </si>
  <si>
    <t xml:space="preserve">    普通国省道</t>
  </si>
  <si>
    <t xml:space="preserve">    农村公路</t>
  </si>
  <si>
    <t>本年投资目标任务（万元）</t>
  </si>
  <si>
    <t>2020年</t>
  </si>
  <si>
    <t>5月投资</t>
  </si>
  <si>
    <t>2020年1-6月广东交通基本建设完成情况</t>
  </si>
  <si>
    <t>1-6月累计完成投资（万元）</t>
  </si>
  <si>
    <t>6月投资</t>
  </si>
</sst>
</file>

<file path=xl/styles.xml><?xml version="1.0" encoding="utf-8"?>
<styleSheet xmlns="http://schemas.openxmlformats.org/spreadsheetml/2006/main">
  <numFmts count="4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%"/>
    <numFmt numFmtId="192" formatCode="0_);[Red]\(0\)"/>
    <numFmt numFmtId="193" formatCode="0.000"/>
    <numFmt numFmtId="194" formatCode="0.00000"/>
    <numFmt numFmtId="195" formatCode="0.000000"/>
    <numFmt numFmtId="196" formatCode="0.0000"/>
    <numFmt numFmtId="197" formatCode="0.0000000"/>
    <numFmt numFmtId="198" formatCode="#,##0.00_ "/>
    <numFmt numFmtId="199" formatCode="#,##0.0_ "/>
    <numFmt numFmtId="200" formatCode="0.00000000000000000%"/>
    <numFmt numFmtId="201" formatCode="0.000_ "/>
    <numFmt numFmtId="202" formatCode="0.0"/>
    <numFmt numFmtId="203" formatCode="0.000%"/>
    <numFmt numFmtId="204" formatCode="0.0000_ "/>
    <numFmt numFmtId="205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黑体"/>
      <family val="0"/>
    </font>
    <font>
      <b/>
      <sz val="18"/>
      <color indexed="10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0"/>
    </font>
    <font>
      <b/>
      <sz val="18"/>
      <color rgb="FFFF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84" fontId="0" fillId="0" borderId="11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84" fontId="0" fillId="0" borderId="11" xfId="0" applyNumberFormat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90" fontId="3" fillId="33" borderId="13" xfId="0" applyNumberFormat="1" applyFont="1" applyFill="1" applyBorder="1" applyAlignment="1">
      <alignment horizontal="right" vertical="center"/>
    </xf>
    <xf numFmtId="184" fontId="0" fillId="0" borderId="11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1" xfId="0" applyNumberForma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33" applyNumberFormat="1" applyAlignment="1">
      <alignment vertical="center"/>
    </xf>
    <xf numFmtId="20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91" fontId="44" fillId="0" borderId="0" xfId="33" applyNumberFormat="1" applyFont="1" applyFill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7" fillId="0" borderId="0" xfId="0" applyFont="1" applyFill="1" applyAlignment="1">
      <alignment vertical="center"/>
    </xf>
    <xf numFmtId="190" fontId="0" fillId="0" borderId="0" xfId="0" applyNumberFormat="1" applyFill="1" applyAlignment="1">
      <alignment vertical="center"/>
    </xf>
    <xf numFmtId="185" fontId="0" fillId="0" borderId="11" xfId="0" applyNumberFormat="1" applyFill="1" applyBorder="1" applyAlignment="1" applyProtection="1">
      <alignment horizontal="center" vertical="center"/>
      <protection locked="0"/>
    </xf>
    <xf numFmtId="184" fontId="0" fillId="0" borderId="0" xfId="33" applyNumberFormat="1" applyAlignment="1">
      <alignment vertical="center"/>
    </xf>
    <xf numFmtId="10" fontId="0" fillId="0" borderId="0" xfId="33" applyNumberFormat="1" applyFont="1" applyAlignment="1">
      <alignment vertical="center"/>
    </xf>
    <xf numFmtId="191" fontId="0" fillId="0" borderId="0" xfId="33" applyNumberFormat="1" applyFont="1" applyAlignment="1">
      <alignment vertical="center"/>
    </xf>
    <xf numFmtId="191" fontId="0" fillId="0" borderId="0" xfId="0" applyNumberFormat="1" applyAlignment="1">
      <alignment vertical="center"/>
    </xf>
    <xf numFmtId="18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205" fontId="0" fillId="0" borderId="12" xfId="33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11" xfId="0" applyNumberFormat="1" applyFont="1" applyFill="1" applyBorder="1" applyAlignment="1">
      <alignment horizontal="center" vertical="center" wrapText="1"/>
    </xf>
    <xf numFmtId="10" fontId="0" fillId="0" borderId="0" xfId="33" applyNumberFormat="1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K7" sqref="K7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8" customWidth="1"/>
    <col min="7" max="7" width="13.421875" style="14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8" t="str">
        <f>Sheet1!A1</f>
        <v>2020年1-6月广东交通基本建设完成情况</v>
      </c>
      <c r="B1" s="48"/>
      <c r="C1" s="48"/>
      <c r="D1" s="48"/>
      <c r="E1" s="48"/>
      <c r="F1" s="48"/>
      <c r="G1" s="48"/>
      <c r="H1" s="48"/>
    </row>
    <row r="2" spans="1:9" ht="30" customHeight="1">
      <c r="A2" s="49" t="s">
        <v>0</v>
      </c>
      <c r="B2" s="50" t="s">
        <v>1</v>
      </c>
      <c r="C2" s="50"/>
      <c r="D2" s="50"/>
      <c r="E2" s="50"/>
      <c r="F2" s="50"/>
      <c r="G2" s="50"/>
      <c r="H2" s="51"/>
      <c r="I2" s="2"/>
    </row>
    <row r="3" spans="1:9" ht="41.25" customHeight="1">
      <c r="A3" s="49"/>
      <c r="B3" s="4" t="s">
        <v>2</v>
      </c>
      <c r="C3" s="13" t="s">
        <v>20</v>
      </c>
      <c r="D3" s="4" t="s">
        <v>3</v>
      </c>
      <c r="E3" s="13" t="s">
        <v>19</v>
      </c>
      <c r="F3" s="7" t="s">
        <v>4</v>
      </c>
      <c r="G3" s="17" t="s">
        <v>5</v>
      </c>
      <c r="H3" s="5" t="s">
        <v>6</v>
      </c>
      <c r="I3" s="1"/>
    </row>
    <row r="4" spans="1:19" ht="49.5" customHeight="1">
      <c r="A4" s="12" t="s">
        <v>14</v>
      </c>
      <c r="B4" s="6">
        <f>Sheet1!B5</f>
        <v>17500000</v>
      </c>
      <c r="C4" s="6">
        <f>Sheet1!C5</f>
        <v>8608663.600000001</v>
      </c>
      <c r="D4" s="6">
        <f>Sheet1!E5</f>
        <v>15000000</v>
      </c>
      <c r="E4" s="6">
        <f>Sheet1!F5</f>
        <v>8421027.6</v>
      </c>
      <c r="F4" s="9">
        <f>Sheet1!H5</f>
        <v>102.22818412327732</v>
      </c>
      <c r="G4" s="20">
        <f>Sheet1!J5</f>
        <v>49.19236342857144</v>
      </c>
      <c r="H4" s="43">
        <f>E4/D4*100</f>
        <v>56.14018399999999</v>
      </c>
      <c r="I4" s="19"/>
      <c r="J4" s="19"/>
      <c r="K4" s="36"/>
      <c r="L4" s="38"/>
      <c r="M4" s="37"/>
      <c r="N4" s="38"/>
      <c r="Q4" s="19"/>
      <c r="S4" s="23"/>
    </row>
    <row r="5" spans="1:19" ht="49.5" customHeight="1">
      <c r="A5" s="3" t="s">
        <v>7</v>
      </c>
      <c r="B5" s="6">
        <f>Sheet1!B6</f>
        <v>16250000</v>
      </c>
      <c r="C5" s="6">
        <f>Sheet1!C6</f>
        <v>7570953.4</v>
      </c>
      <c r="D5" s="6">
        <f>Sheet1!E6</f>
        <v>13600000</v>
      </c>
      <c r="E5" s="6">
        <f>Sheet1!F6</f>
        <v>7682031.4</v>
      </c>
      <c r="F5" s="9">
        <f>Sheet1!H6</f>
        <v>98.55405433515931</v>
      </c>
      <c r="G5" s="20">
        <f>Sheet1!J6</f>
        <v>46.590482461538464</v>
      </c>
      <c r="H5" s="43">
        <f aca="true" t="shared" si="0" ref="H5:H11">E5/D5*100</f>
        <v>56.485525</v>
      </c>
      <c r="I5" s="19"/>
      <c r="J5" s="19"/>
      <c r="K5" s="36"/>
      <c r="M5" s="39"/>
      <c r="Q5" s="19"/>
      <c r="S5" s="23"/>
    </row>
    <row r="6" spans="1:19" ht="49.5" customHeight="1">
      <c r="A6" s="3" t="s">
        <v>11</v>
      </c>
      <c r="B6" s="6">
        <f>Sheet1!B7</f>
        <v>11700000</v>
      </c>
      <c r="C6" s="6">
        <f>Sheet1!C7</f>
        <v>5838948</v>
      </c>
      <c r="D6" s="6">
        <f>Sheet1!E7</f>
        <v>10300000</v>
      </c>
      <c r="E6" s="6">
        <f>Sheet1!F7</f>
        <v>5866757</v>
      </c>
      <c r="F6" s="9">
        <f>Sheet1!H7</f>
        <v>99.52599025321825</v>
      </c>
      <c r="G6" s="20">
        <f>Sheet1!J7</f>
        <v>49.90553846153846</v>
      </c>
      <c r="H6" s="43">
        <f t="shared" si="0"/>
        <v>56.95880582524272</v>
      </c>
      <c r="I6" s="19"/>
      <c r="J6" s="19"/>
      <c r="K6" s="36"/>
      <c r="Q6" s="24"/>
      <c r="S6" s="23"/>
    </row>
    <row r="7" spans="1:19" ht="49.5" customHeight="1">
      <c r="A7" s="3" t="s">
        <v>12</v>
      </c>
      <c r="B7" s="6">
        <f>Sheet1!B8</f>
        <v>2650000</v>
      </c>
      <c r="C7" s="6">
        <f>Sheet1!C8</f>
        <v>1211968.9</v>
      </c>
      <c r="D7" s="6">
        <f>Sheet1!E8</f>
        <v>1800000</v>
      </c>
      <c r="E7" s="6">
        <f>Sheet1!F8</f>
        <v>950413.4</v>
      </c>
      <c r="F7" s="9">
        <f>Sheet1!H8</f>
        <v>127.52018227015738</v>
      </c>
      <c r="G7" s="20">
        <f>Sheet1!J8</f>
        <v>45.73467547169811</v>
      </c>
      <c r="H7" s="43">
        <f t="shared" si="0"/>
        <v>52.80074444444445</v>
      </c>
      <c r="I7" s="19"/>
      <c r="J7" s="19"/>
      <c r="K7" s="36"/>
      <c r="Q7" s="24"/>
      <c r="S7" s="23"/>
    </row>
    <row r="8" spans="1:19" ht="49.5" customHeight="1">
      <c r="A8" s="3" t="s">
        <v>13</v>
      </c>
      <c r="B8" s="6">
        <f>Sheet1!B9</f>
        <v>1900000</v>
      </c>
      <c r="C8" s="6">
        <f>Sheet1!C9</f>
        <v>520036.5</v>
      </c>
      <c r="D8" s="6">
        <f>Sheet1!E9</f>
        <v>1500000</v>
      </c>
      <c r="E8" s="6">
        <f>Sheet1!F9</f>
        <v>864861</v>
      </c>
      <c r="F8" s="9">
        <f>Sheet1!H9</f>
        <v>60.12948901615404</v>
      </c>
      <c r="G8" s="20">
        <f>Sheet1!J9</f>
        <v>27.370342105263155</v>
      </c>
      <c r="H8" s="43">
        <f t="shared" si="0"/>
        <v>57.6574</v>
      </c>
      <c r="I8" s="19"/>
      <c r="J8" s="19"/>
      <c r="K8" s="36"/>
      <c r="Q8" s="24"/>
      <c r="S8" s="23"/>
    </row>
    <row r="9" spans="1:19" ht="49.5" customHeight="1">
      <c r="A9" s="3" t="s">
        <v>8</v>
      </c>
      <c r="B9" s="6">
        <f>Sheet1!B10</f>
        <v>720000</v>
      </c>
      <c r="C9" s="6">
        <f>Sheet1!C10</f>
        <v>482100.7</v>
      </c>
      <c r="D9" s="6">
        <f>Sheet1!E10</f>
        <v>700000</v>
      </c>
      <c r="E9" s="6">
        <f>Sheet1!F10</f>
        <v>427719.1</v>
      </c>
      <c r="F9" s="9">
        <f>Sheet1!H10</f>
        <v>112.71432582739467</v>
      </c>
      <c r="G9" s="20">
        <f>Sheet1!J10</f>
        <v>66.95843055555557</v>
      </c>
      <c r="H9" s="43">
        <f t="shared" si="0"/>
        <v>61.102728571428564</v>
      </c>
      <c r="I9" s="19"/>
      <c r="J9" s="19"/>
      <c r="K9" s="36"/>
      <c r="Q9" s="24"/>
      <c r="S9" s="23"/>
    </row>
    <row r="10" spans="1:19" ht="49.5" customHeight="1">
      <c r="A10" s="3" t="s">
        <v>9</v>
      </c>
      <c r="B10" s="6">
        <f>Sheet1!B11</f>
        <v>80000</v>
      </c>
      <c r="C10" s="6">
        <f>Sheet1!C11</f>
        <v>29368</v>
      </c>
      <c r="D10" s="6">
        <f>Sheet1!E11</f>
        <v>100000</v>
      </c>
      <c r="E10" s="6">
        <f>Sheet1!F11</f>
        <v>86750</v>
      </c>
      <c r="F10" s="9">
        <f>Sheet1!H11</f>
        <v>33.853602305475505</v>
      </c>
      <c r="G10" s="20">
        <f>Sheet1!J11</f>
        <v>36.71</v>
      </c>
      <c r="H10" s="43">
        <f t="shared" si="0"/>
        <v>86.75</v>
      </c>
      <c r="I10" s="19"/>
      <c r="J10" s="19"/>
      <c r="K10" s="36"/>
      <c r="Q10" s="24"/>
      <c r="S10" s="23"/>
    </row>
    <row r="11" spans="1:19" ht="49.5" customHeight="1">
      <c r="A11" s="3" t="s">
        <v>10</v>
      </c>
      <c r="B11" s="6">
        <f>Sheet1!B12</f>
        <v>450000</v>
      </c>
      <c r="C11" s="6">
        <f>Sheet1!C12</f>
        <v>526241.5</v>
      </c>
      <c r="D11" s="6">
        <f>Sheet1!E12</f>
        <v>600000</v>
      </c>
      <c r="E11" s="6">
        <f>Sheet1!F12</f>
        <v>224527.1</v>
      </c>
      <c r="F11" s="9">
        <f>Sheet1!H12</f>
        <v>234.37772099670818</v>
      </c>
      <c r="G11" s="20">
        <f>Sheet1!J12</f>
        <v>116.94255555555554</v>
      </c>
      <c r="H11" s="43">
        <f t="shared" si="0"/>
        <v>37.42118333333334</v>
      </c>
      <c r="I11" s="19"/>
      <c r="J11" s="19"/>
      <c r="K11" s="36"/>
      <c r="Q11" s="24"/>
      <c r="S11" s="23"/>
    </row>
    <row r="15" spans="3:4" ht="13.5">
      <c r="C15" s="11"/>
      <c r="D15" s="11"/>
    </row>
  </sheetData>
  <sheetProtection/>
  <mergeCells count="3">
    <mergeCell ref="A1:H1"/>
    <mergeCell ref="A2:A3"/>
    <mergeCell ref="B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6" zoomScaleNormal="8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7" sqref="I17"/>
    </sheetView>
  </sheetViews>
  <sheetFormatPr defaultColWidth="9.00390625" defaultRowHeight="15"/>
  <cols>
    <col min="1" max="1" width="23.28125" style="25" customWidth="1"/>
    <col min="2" max="2" width="16.8515625" style="25" customWidth="1"/>
    <col min="3" max="4" width="16.7109375" style="25" customWidth="1"/>
    <col min="5" max="5" width="13.7109375" style="25" customWidth="1"/>
    <col min="6" max="7" width="14.140625" style="33" customWidth="1"/>
    <col min="8" max="8" width="15.421875" style="33" customWidth="1"/>
    <col min="9" max="9" width="15.421875" style="25" customWidth="1"/>
    <col min="10" max="10" width="14.8515625" style="25" customWidth="1"/>
    <col min="11" max="16384" width="9.00390625" style="25" customWidth="1"/>
  </cols>
  <sheetData>
    <row r="1" spans="1:10" ht="24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>
      <c r="A2" s="26"/>
      <c r="B2" s="26"/>
      <c r="C2" s="26"/>
      <c r="D2" s="26"/>
      <c r="E2" s="26"/>
      <c r="F2" s="27"/>
      <c r="G2" s="27"/>
      <c r="H2" s="27"/>
      <c r="I2" s="28"/>
      <c r="J2" s="26"/>
    </row>
    <row r="3" spans="1:10" ht="30" customHeight="1">
      <c r="A3" s="52" t="s">
        <v>0</v>
      </c>
      <c r="B3" s="54" t="s">
        <v>1</v>
      </c>
      <c r="C3" s="54"/>
      <c r="D3" s="54"/>
      <c r="E3" s="54"/>
      <c r="F3" s="54"/>
      <c r="G3" s="54"/>
      <c r="H3" s="54"/>
      <c r="I3" s="54"/>
      <c r="J3" s="54"/>
    </row>
    <row r="4" spans="1:10" ht="41.25" customHeight="1">
      <c r="A4" s="52"/>
      <c r="B4" s="40" t="s">
        <v>24</v>
      </c>
      <c r="C4" s="45" t="s">
        <v>28</v>
      </c>
      <c r="D4" s="29" t="s">
        <v>15</v>
      </c>
      <c r="E4" s="29" t="s">
        <v>3</v>
      </c>
      <c r="F4" s="29" t="s">
        <v>16</v>
      </c>
      <c r="G4" s="29" t="s">
        <v>17</v>
      </c>
      <c r="H4" s="40" t="s">
        <v>4</v>
      </c>
      <c r="I4" s="29" t="s">
        <v>18</v>
      </c>
      <c r="J4" s="29" t="s">
        <v>5</v>
      </c>
    </row>
    <row r="5" spans="1:14" ht="49.5" customHeight="1">
      <c r="A5" s="41" t="s">
        <v>14</v>
      </c>
      <c r="B5" s="35">
        <f>SUM(B6,B10,B11,B12)</f>
        <v>17500000</v>
      </c>
      <c r="C5" s="35">
        <f>SUM(C6,C10,C11,C12)</f>
        <v>8608663.600000001</v>
      </c>
      <c r="D5" s="35">
        <f>SUM(D6,D10,D11,D12)</f>
        <v>2018875.3000000003</v>
      </c>
      <c r="E5" s="30">
        <v>15000000</v>
      </c>
      <c r="F5" s="35">
        <f>SUM(F6,F10,F11,F12)</f>
        <v>8421027.6</v>
      </c>
      <c r="G5" s="35">
        <f>SUM(G6,G10,G11,G12)</f>
        <v>1513924.3999999997</v>
      </c>
      <c r="H5" s="42">
        <f>C5/F5*100</f>
        <v>102.22818412327732</v>
      </c>
      <c r="I5" s="31">
        <f>D5/G5*100</f>
        <v>133.3537724869221</v>
      </c>
      <c r="J5" s="31">
        <f>C5/B5*100</f>
        <v>49.19236342857144</v>
      </c>
      <c r="M5" s="47"/>
      <c r="N5" s="46"/>
    </row>
    <row r="6" spans="1:13" ht="49.5" customHeight="1">
      <c r="A6" s="32" t="s">
        <v>7</v>
      </c>
      <c r="B6" s="35">
        <f>B7+B8+B9</f>
        <v>16250000</v>
      </c>
      <c r="C6" s="35">
        <f>SUM(C7:C9)</f>
        <v>7570953.4</v>
      </c>
      <c r="D6" s="35">
        <f>SUM(D7:D9)</f>
        <v>1819471.5000000002</v>
      </c>
      <c r="E6" s="35">
        <v>13600000</v>
      </c>
      <c r="F6" s="35">
        <f>SUM(F7:F9)</f>
        <v>7682031.4</v>
      </c>
      <c r="G6" s="35">
        <f>SUM(G7:G9)</f>
        <v>1380674.5999999996</v>
      </c>
      <c r="H6" s="42">
        <f aca="true" t="shared" si="0" ref="H6:H12">C6/F6*100</f>
        <v>98.55405433515931</v>
      </c>
      <c r="I6" s="31">
        <f aca="true" t="shared" si="1" ref="I6:I12">D6/G6*100</f>
        <v>131.78134080253238</v>
      </c>
      <c r="J6" s="31">
        <f aca="true" t="shared" si="2" ref="J6:J12">C6/B6*100</f>
        <v>46.590482461538464</v>
      </c>
      <c r="M6" s="47"/>
    </row>
    <row r="7" spans="1:13" ht="49.5" customHeight="1">
      <c r="A7" s="32" t="s">
        <v>11</v>
      </c>
      <c r="B7" s="30">
        <v>11700000</v>
      </c>
      <c r="C7" s="35">
        <v>5838948</v>
      </c>
      <c r="D7" s="35">
        <v>1384473.9000000004</v>
      </c>
      <c r="E7" s="35">
        <v>10300000</v>
      </c>
      <c r="F7" s="35">
        <v>5866757</v>
      </c>
      <c r="G7" s="35">
        <v>1062592.7999999998</v>
      </c>
      <c r="H7" s="42">
        <f t="shared" si="0"/>
        <v>99.52599025321825</v>
      </c>
      <c r="I7" s="31">
        <f t="shared" si="1"/>
        <v>130.2920460217687</v>
      </c>
      <c r="J7" s="31">
        <f t="shared" si="2"/>
        <v>49.90553846153846</v>
      </c>
      <c r="K7" s="47"/>
      <c r="M7" s="47"/>
    </row>
    <row r="8" spans="1:13" ht="49.5" customHeight="1">
      <c r="A8" s="32" t="s">
        <v>12</v>
      </c>
      <c r="B8" s="30">
        <v>2650000</v>
      </c>
      <c r="C8" s="35">
        <v>1211968.9</v>
      </c>
      <c r="D8" s="35">
        <v>297626.8999999999</v>
      </c>
      <c r="E8" s="35">
        <v>1800000</v>
      </c>
      <c r="F8" s="35">
        <v>950413.4</v>
      </c>
      <c r="G8" s="35">
        <v>173786.90000000002</v>
      </c>
      <c r="H8" s="42">
        <f t="shared" si="0"/>
        <v>127.52018227015738</v>
      </c>
      <c r="I8" s="31">
        <f t="shared" si="1"/>
        <v>171.25968643206127</v>
      </c>
      <c r="J8" s="31">
        <f t="shared" si="2"/>
        <v>45.73467547169811</v>
      </c>
      <c r="M8" s="47"/>
    </row>
    <row r="9" spans="1:13" ht="49.5" customHeight="1">
      <c r="A9" s="32" t="s">
        <v>13</v>
      </c>
      <c r="B9" s="30">
        <v>1900000</v>
      </c>
      <c r="C9" s="35">
        <v>520036.5</v>
      </c>
      <c r="D9" s="35">
        <v>137370.7</v>
      </c>
      <c r="E9" s="35">
        <v>1500000</v>
      </c>
      <c r="F9" s="35">
        <v>864861</v>
      </c>
      <c r="G9" s="35">
        <v>144294.90000000002</v>
      </c>
      <c r="H9" s="42">
        <f t="shared" si="0"/>
        <v>60.12948901615404</v>
      </c>
      <c r="I9" s="31">
        <f>D9/G9*100</f>
        <v>95.20135500284485</v>
      </c>
      <c r="J9" s="31">
        <f t="shared" si="2"/>
        <v>27.370342105263155</v>
      </c>
      <c r="M9" s="47"/>
    </row>
    <row r="10" spans="1:13" ht="49.5" customHeight="1">
      <c r="A10" s="32" t="s">
        <v>8</v>
      </c>
      <c r="B10" s="30">
        <v>720000</v>
      </c>
      <c r="C10" s="35">
        <v>482100.7</v>
      </c>
      <c r="D10" s="35">
        <v>111155.29999999999</v>
      </c>
      <c r="E10" s="35">
        <v>700000</v>
      </c>
      <c r="F10" s="35">
        <v>427719.1</v>
      </c>
      <c r="G10" s="35">
        <v>93492.19999999995</v>
      </c>
      <c r="H10" s="42">
        <f t="shared" si="0"/>
        <v>112.71432582739467</v>
      </c>
      <c r="I10" s="31">
        <f t="shared" si="1"/>
        <v>118.8925921092883</v>
      </c>
      <c r="J10" s="31">
        <f t="shared" si="2"/>
        <v>66.95843055555557</v>
      </c>
      <c r="M10" s="47"/>
    </row>
    <row r="11" spans="1:13" ht="49.5" customHeight="1">
      <c r="A11" s="32" t="s">
        <v>9</v>
      </c>
      <c r="B11" s="30">
        <v>80000</v>
      </c>
      <c r="C11" s="35">
        <v>29368</v>
      </c>
      <c r="D11" s="35">
        <v>7386</v>
      </c>
      <c r="E11" s="35">
        <v>100000</v>
      </c>
      <c r="F11" s="35">
        <v>86750</v>
      </c>
      <c r="G11" s="35">
        <v>13633</v>
      </c>
      <c r="H11" s="42">
        <f t="shared" si="0"/>
        <v>33.853602305475505</v>
      </c>
      <c r="I11" s="31">
        <f t="shared" si="1"/>
        <v>54.177363749724925</v>
      </c>
      <c r="J11" s="31">
        <f t="shared" si="2"/>
        <v>36.71</v>
      </c>
      <c r="M11" s="47"/>
    </row>
    <row r="12" spans="1:13" ht="49.5" customHeight="1">
      <c r="A12" s="32" t="s">
        <v>10</v>
      </c>
      <c r="B12" s="30">
        <v>450000</v>
      </c>
      <c r="C12" s="35">
        <v>526241.5</v>
      </c>
      <c r="D12" s="35">
        <v>80862.5</v>
      </c>
      <c r="E12" s="35">
        <v>600000</v>
      </c>
      <c r="F12" s="35">
        <v>224527.1</v>
      </c>
      <c r="G12" s="35">
        <v>26124.600000000006</v>
      </c>
      <c r="H12" s="42">
        <f t="shared" si="0"/>
        <v>234.37772099670818</v>
      </c>
      <c r="I12" s="31">
        <f t="shared" si="1"/>
        <v>309.5262702586833</v>
      </c>
      <c r="J12" s="31">
        <f t="shared" si="2"/>
        <v>116.94255555555554</v>
      </c>
      <c r="M12" s="47"/>
    </row>
    <row r="16" ht="13.5">
      <c r="C16" s="34"/>
    </row>
  </sheetData>
  <sheetProtection/>
  <mergeCells count="3">
    <mergeCell ref="A3:A4"/>
    <mergeCell ref="A1:J1"/>
    <mergeCell ref="B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  <ignoredErrors>
    <ignoredError sqref="D5 H6:I6 H7:J8 H10:J11 H9 J9 H12:I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E28"/>
  <sheetViews>
    <sheetView zoomScalePageLayoutView="0" workbookViewId="0" topLeftCell="A1">
      <selection activeCell="D9" activeCellId="1" sqref="B9:B14 D9:D14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</cols>
  <sheetData>
    <row r="6" spans="2:3" ht="13.5">
      <c r="B6" s="55" t="s">
        <v>25</v>
      </c>
      <c r="C6" s="55"/>
    </row>
    <row r="7" spans="2:3" ht="13.5">
      <c r="B7" s="44" t="s">
        <v>29</v>
      </c>
      <c r="C7" s="44" t="s">
        <v>26</v>
      </c>
    </row>
    <row r="8" spans="1:4" ht="13.5">
      <c r="A8" t="s">
        <v>7</v>
      </c>
      <c r="B8" s="35"/>
      <c r="C8" s="16"/>
      <c r="D8" s="10">
        <f>B8-C8</f>
        <v>0</v>
      </c>
    </row>
    <row r="9" spans="1:4" ht="13.5">
      <c r="A9" t="s">
        <v>21</v>
      </c>
      <c r="B9" s="16">
        <v>5838948</v>
      </c>
      <c r="C9" s="16">
        <v>4454474.1</v>
      </c>
      <c r="D9" s="10">
        <f aca="true" t="shared" si="0" ref="D9:D14">B9-C9</f>
        <v>1384473.9000000004</v>
      </c>
    </row>
    <row r="10" spans="1:4" ht="13.5">
      <c r="A10" t="s">
        <v>22</v>
      </c>
      <c r="B10" s="16">
        <v>1211968.9</v>
      </c>
      <c r="C10" s="16">
        <v>914342</v>
      </c>
      <c r="D10" s="10">
        <f t="shared" si="0"/>
        <v>297626.8999999999</v>
      </c>
    </row>
    <row r="11" spans="1:4" ht="13.5">
      <c r="A11" t="s">
        <v>23</v>
      </c>
      <c r="B11" s="16">
        <v>520036.5</v>
      </c>
      <c r="C11" s="16">
        <v>382665.8</v>
      </c>
      <c r="D11" s="10">
        <f t="shared" si="0"/>
        <v>137370.7</v>
      </c>
    </row>
    <row r="12" spans="1:4" ht="13.5">
      <c r="A12" t="s">
        <v>8</v>
      </c>
      <c r="B12" s="16">
        <v>482100.7</v>
      </c>
      <c r="C12" s="16">
        <v>370945.4</v>
      </c>
      <c r="D12" s="10">
        <f>B12-C12</f>
        <v>111155.29999999999</v>
      </c>
    </row>
    <row r="13" spans="1:4" ht="13.5">
      <c r="A13" t="s">
        <v>9</v>
      </c>
      <c r="B13" s="16">
        <v>29368</v>
      </c>
      <c r="C13" s="16">
        <v>21982</v>
      </c>
      <c r="D13" s="10">
        <f t="shared" si="0"/>
        <v>7386</v>
      </c>
    </row>
    <row r="14" spans="1:4" ht="13.5">
      <c r="A14" t="s">
        <v>10</v>
      </c>
      <c r="B14" s="16">
        <v>526241.5</v>
      </c>
      <c r="C14" s="16">
        <v>445379</v>
      </c>
      <c r="D14" s="10">
        <f t="shared" si="0"/>
        <v>80862.5</v>
      </c>
    </row>
    <row r="15" ht="13.5">
      <c r="B15" s="22"/>
    </row>
    <row r="18" ht="13.5">
      <c r="A18" s="10"/>
    </row>
    <row r="22" ht="13.5">
      <c r="B22" s="15"/>
    </row>
    <row r="23" ht="13.5">
      <c r="C23" s="10"/>
    </row>
    <row r="26" spans="1:5" ht="13.5">
      <c r="A26" s="18"/>
      <c r="D26" s="18"/>
      <c r="E26" s="18"/>
    </row>
    <row r="28" ht="13.5">
      <c r="A28" s="21"/>
    </row>
  </sheetData>
  <sheetProtection/>
  <mergeCells count="1">
    <mergeCell ref="B6:C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Microsoft Office User</cp:lastModifiedBy>
  <cp:lastPrinted>2018-06-01T07:47:03Z</cp:lastPrinted>
  <dcterms:created xsi:type="dcterms:W3CDTF">2018-02-08T01:27:43Z</dcterms:created>
  <dcterms:modified xsi:type="dcterms:W3CDTF">2020-07-07T14:41:04Z</dcterms:modified>
  <cp:category/>
  <cp:version/>
  <cp:contentType/>
  <cp:contentStatus/>
</cp:coreProperties>
</file>