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<sst xmlns="http://schemas.openxmlformats.org/spreadsheetml/2006/main" count="57" uniqueCount="51">
  <si>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附件2</t>
  </si>
  <si>
    <t>2019年度农村客（渡）运船舶直接油补资金调整表</t>
  </si>
  <si>
    <t>单位：万元</t>
  </si>
  <si>
    <t>序号</t>
  </si>
  <si>
    <t>地区</t>
  </si>
  <si>
    <t>2019年度渡运船舶油价直接补贴</t>
  </si>
  <si>
    <t>2019年度客运船舶油价直接</t>
  </si>
  <si>
    <t>预拨资金合计</t>
  </si>
  <si>
    <t>清算资金合计</t>
  </si>
  <si>
    <t>调整资金</t>
  </si>
  <si>
    <t>渡船预拨资金</t>
  </si>
  <si>
    <t>渡船清算资金</t>
  </si>
  <si>
    <t>渡船调整资金</t>
  </si>
  <si>
    <t>客船预拨资金</t>
  </si>
  <si>
    <t>客船清算资金</t>
  </si>
  <si>
    <t>客船调整资金</t>
  </si>
  <si>
    <t>广州</t>
  </si>
  <si>
    <t>韶关</t>
  </si>
  <si>
    <t>湛江（不含直管县）</t>
  </si>
  <si>
    <t>徐闻县</t>
  </si>
  <si>
    <t>雷州市</t>
  </si>
  <si>
    <t>廉江市</t>
  </si>
  <si>
    <t>小计</t>
  </si>
  <si>
    <t>肇庆（不含直管县）</t>
  </si>
  <si>
    <t>广宁县</t>
  </si>
  <si>
    <t>怀集县</t>
  </si>
  <si>
    <t>德庆县</t>
  </si>
  <si>
    <t>开封县</t>
  </si>
  <si>
    <t>潮州（不含直管县）</t>
  </si>
  <si>
    <t>饶平县</t>
  </si>
  <si>
    <t>河源（不含直管县）</t>
  </si>
  <si>
    <t>龙川县</t>
  </si>
  <si>
    <t>清远（不含直管县）</t>
  </si>
  <si>
    <t>英德市</t>
  </si>
  <si>
    <t>汕头</t>
  </si>
  <si>
    <t>梅州</t>
  </si>
  <si>
    <t>惠州</t>
  </si>
  <si>
    <t>阳江</t>
  </si>
  <si>
    <t>江门</t>
  </si>
  <si>
    <t>佛山</t>
  </si>
  <si>
    <t>东莞</t>
  </si>
  <si>
    <t>茂名（不含直管县）</t>
  </si>
  <si>
    <t>高州市</t>
  </si>
  <si>
    <t>化州</t>
  </si>
  <si>
    <t>云浮</t>
  </si>
  <si>
    <t>中山</t>
  </si>
  <si>
    <t>揭阳</t>
  </si>
  <si>
    <t>汕尾</t>
  </si>
  <si>
    <t>珠海</t>
  </si>
  <si>
    <t>斗门区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</si>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</sst>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黑体"/>
      <family val="3"/>
    </font>
    <font>
      <sz val="1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pane ySplit="5" topLeftCell="A27" activePane="bottomLeft" state="frozen"/>
      <selection pane="bottomLeft" activeCell="L11" sqref="L11"/>
    </sheetView>
  </sheetViews>
  <sheetFormatPr defaultColWidth="9.00390625" defaultRowHeight="14.25"/>
  <cols>
    <col min="1" max="1" width="5.125" style="2" customWidth="1"/>
    <col min="2" max="2" width="15.25390625" style="2" customWidth="1"/>
    <col min="3" max="8" width="11.125" style="2" customWidth="1"/>
    <col min="9" max="10" width="11.125" style="3" customWidth="1"/>
    <col min="11" max="11" width="11.125" style="4" customWidth="1"/>
    <col min="12" max="12" width="9.375" style="0" bestFit="1" customWidth="1"/>
  </cols>
  <sheetData>
    <row r="1" s="1" customFormat="1" ht="18.75">
      <c r="A1" s="5" t="s">
        <v>0</v>
      </c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1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>
      <c r="A4" s="8" t="s">
        <v>3</v>
      </c>
      <c r="B4" s="9" t="s">
        <v>4</v>
      </c>
      <c r="C4" s="8" t="s">
        <v>5</v>
      </c>
      <c r="D4" s="8"/>
      <c r="E4" s="8"/>
      <c r="F4" s="8" t="s">
        <v>6</v>
      </c>
      <c r="G4" s="8"/>
      <c r="H4" s="8"/>
      <c r="I4" s="8" t="s">
        <v>7</v>
      </c>
      <c r="J4" s="8" t="s">
        <v>8</v>
      </c>
      <c r="K4" s="28" t="s">
        <v>9</v>
      </c>
    </row>
    <row r="5" spans="1:11" ht="21.75" customHeight="1">
      <c r="A5" s="8"/>
      <c r="B5" s="9"/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8"/>
      <c r="J5" s="8"/>
      <c r="K5" s="28"/>
    </row>
    <row r="6" spans="1:11" ht="14.25">
      <c r="A6" s="11">
        <v>1</v>
      </c>
      <c r="B6" s="12" t="s">
        <v>16</v>
      </c>
      <c r="C6" s="13">
        <v>744.16</v>
      </c>
      <c r="D6" s="13">
        <v>372.48</v>
      </c>
      <c r="E6" s="13">
        <f>D6-C6</f>
        <v>-371.67999999999995</v>
      </c>
      <c r="F6" s="13">
        <v>525.31</v>
      </c>
      <c r="G6" s="13">
        <v>348.86</v>
      </c>
      <c r="H6" s="13">
        <f>G6-F6</f>
        <v>-176.44999999999993</v>
      </c>
      <c r="I6" s="13">
        <f>C6+F6</f>
        <v>1269.4699999999998</v>
      </c>
      <c r="J6" s="13">
        <f aca="true" t="shared" si="0" ref="J6:J11">D6+G6</f>
        <v>721.34</v>
      </c>
      <c r="K6" s="13">
        <f>E6+H6</f>
        <v>-548.1299999999999</v>
      </c>
    </row>
    <row r="7" spans="1:11" ht="14.25">
      <c r="A7" s="11">
        <v>2</v>
      </c>
      <c r="B7" s="12" t="s">
        <v>17</v>
      </c>
      <c r="C7" s="13">
        <v>89.76</v>
      </c>
      <c r="D7" s="13">
        <v>102.94</v>
      </c>
      <c r="E7" s="13">
        <f>D7-C7</f>
        <v>13.179999999999993</v>
      </c>
      <c r="F7" s="13">
        <v>0</v>
      </c>
      <c r="G7" s="13">
        <v>0</v>
      </c>
      <c r="H7" s="13">
        <f>G7-F7</f>
        <v>0</v>
      </c>
      <c r="I7" s="13">
        <f>C7+F7</f>
        <v>89.76</v>
      </c>
      <c r="J7" s="13">
        <f t="shared" si="0"/>
        <v>102.94</v>
      </c>
      <c r="K7" s="13">
        <f>E7+H7</f>
        <v>13.179999999999993</v>
      </c>
    </row>
    <row r="8" spans="1:11" ht="14.25">
      <c r="A8" s="11">
        <v>3</v>
      </c>
      <c r="B8" s="14" t="s">
        <v>18</v>
      </c>
      <c r="C8" s="15">
        <v>258.9</v>
      </c>
      <c r="D8" s="13">
        <v>192.94</v>
      </c>
      <c r="E8" s="15">
        <f>D8+D9+D10+D11-C8</f>
        <v>29.360000000000014</v>
      </c>
      <c r="F8" s="15">
        <v>1767.66</v>
      </c>
      <c r="G8" s="13">
        <v>106.66</v>
      </c>
      <c r="H8" s="15">
        <f>G8+G9+G10+G11-F8</f>
        <v>385.1899999999998</v>
      </c>
      <c r="I8" s="15">
        <f>C8+F8</f>
        <v>2026.56</v>
      </c>
      <c r="J8" s="13">
        <f t="shared" si="0"/>
        <v>299.6</v>
      </c>
      <c r="K8" s="15">
        <f>E8+H8</f>
        <v>414.54999999999984</v>
      </c>
    </row>
    <row r="9" spans="1:11" ht="14.25">
      <c r="A9" s="11"/>
      <c r="B9" s="12" t="s">
        <v>19</v>
      </c>
      <c r="C9" s="16"/>
      <c r="D9" s="13">
        <v>60.59</v>
      </c>
      <c r="E9" s="16"/>
      <c r="F9" s="16"/>
      <c r="G9" s="13">
        <v>2046.19</v>
      </c>
      <c r="H9" s="16"/>
      <c r="I9" s="16"/>
      <c r="J9" s="13">
        <f t="shared" si="0"/>
        <v>2106.78</v>
      </c>
      <c r="K9" s="16"/>
    </row>
    <row r="10" spans="1:11" ht="14.25">
      <c r="A10" s="11"/>
      <c r="B10" s="12" t="s">
        <v>20</v>
      </c>
      <c r="C10" s="16"/>
      <c r="D10" s="13">
        <v>19.09</v>
      </c>
      <c r="E10" s="16"/>
      <c r="F10" s="16"/>
      <c r="G10" s="13">
        <v>0</v>
      </c>
      <c r="H10" s="16"/>
      <c r="I10" s="16"/>
      <c r="J10" s="13">
        <f t="shared" si="0"/>
        <v>19.09</v>
      </c>
      <c r="K10" s="16"/>
    </row>
    <row r="11" spans="1:11" ht="14.25">
      <c r="A11" s="11"/>
      <c r="B11" s="12" t="s">
        <v>21</v>
      </c>
      <c r="C11" s="17"/>
      <c r="D11" s="13">
        <v>15.64</v>
      </c>
      <c r="E11" s="17"/>
      <c r="F11" s="17"/>
      <c r="G11" s="13">
        <v>0</v>
      </c>
      <c r="H11" s="17"/>
      <c r="I11" s="17"/>
      <c r="J11" s="13">
        <f t="shared" si="0"/>
        <v>15.64</v>
      </c>
      <c r="K11" s="17"/>
    </row>
    <row r="12" spans="1:11" ht="14.25">
      <c r="A12" s="11"/>
      <c r="B12" s="18" t="s">
        <v>22</v>
      </c>
      <c r="C12" s="19">
        <f aca="true" t="shared" si="1" ref="C12:K12">SUM(C8:C11)</f>
        <v>258.9</v>
      </c>
      <c r="D12" s="19">
        <f t="shared" si="1"/>
        <v>288.26</v>
      </c>
      <c r="E12" s="19">
        <f t="shared" si="1"/>
        <v>29.360000000000014</v>
      </c>
      <c r="F12" s="19">
        <f t="shared" si="1"/>
        <v>1767.66</v>
      </c>
      <c r="G12" s="19">
        <f t="shared" si="1"/>
        <v>2152.85</v>
      </c>
      <c r="H12" s="19">
        <f t="shared" si="1"/>
        <v>385.1899999999998</v>
      </c>
      <c r="I12" s="19">
        <f t="shared" si="1"/>
        <v>2026.56</v>
      </c>
      <c r="J12" s="19">
        <f t="shared" si="1"/>
        <v>2441.11</v>
      </c>
      <c r="K12" s="19">
        <f t="shared" si="1"/>
        <v>414.54999999999984</v>
      </c>
    </row>
    <row r="13" spans="1:11" ht="14.25">
      <c r="A13" s="11">
        <v>4</v>
      </c>
      <c r="B13" s="14" t="s">
        <v>23</v>
      </c>
      <c r="C13" s="20">
        <v>853.95</v>
      </c>
      <c r="D13" s="13">
        <v>514.4399999999999</v>
      </c>
      <c r="E13" s="20">
        <f>D13+D14+D15+D16+D17-C13</f>
        <v>63.23999999999978</v>
      </c>
      <c r="F13" s="20">
        <v>0</v>
      </c>
      <c r="G13" s="13">
        <v>0</v>
      </c>
      <c r="H13" s="20">
        <f>G13+G14+G15+G16+G17-F13</f>
        <v>0</v>
      </c>
      <c r="I13" s="20">
        <f>C13+F13</f>
        <v>853.95</v>
      </c>
      <c r="J13" s="13">
        <f>D13+G13</f>
        <v>514.4399999999999</v>
      </c>
      <c r="K13" s="15">
        <f>E13+H13</f>
        <v>63.23999999999978</v>
      </c>
    </row>
    <row r="14" spans="1:11" ht="14.25">
      <c r="A14" s="11"/>
      <c r="B14" s="14" t="s">
        <v>24</v>
      </c>
      <c r="C14" s="21"/>
      <c r="D14" s="13">
        <v>21.16</v>
      </c>
      <c r="E14" s="21"/>
      <c r="F14" s="21"/>
      <c r="G14" s="13">
        <v>0</v>
      </c>
      <c r="H14" s="21"/>
      <c r="I14" s="21"/>
      <c r="J14" s="13">
        <f>D14+G14</f>
        <v>21.16</v>
      </c>
      <c r="K14" s="16"/>
    </row>
    <row r="15" spans="1:11" ht="14.25">
      <c r="A15" s="11"/>
      <c r="B15" s="14" t="s">
        <v>25</v>
      </c>
      <c r="C15" s="21"/>
      <c r="D15" s="13">
        <v>10.53</v>
      </c>
      <c r="E15" s="21"/>
      <c r="F15" s="21"/>
      <c r="G15" s="13">
        <v>0</v>
      </c>
      <c r="H15" s="21"/>
      <c r="I15" s="21"/>
      <c r="J15" s="13">
        <f>D15+G15</f>
        <v>10.530000000000001</v>
      </c>
      <c r="K15" s="16"/>
    </row>
    <row r="16" spans="1:11" ht="14.25">
      <c r="A16" s="11"/>
      <c r="B16" s="14" t="s">
        <v>26</v>
      </c>
      <c r="C16" s="21"/>
      <c r="D16" s="13">
        <v>121.60999999999999</v>
      </c>
      <c r="E16" s="21"/>
      <c r="F16" s="21"/>
      <c r="G16" s="13">
        <v>0</v>
      </c>
      <c r="H16" s="21"/>
      <c r="I16" s="21"/>
      <c r="J16" s="13">
        <f>D16+G16</f>
        <v>121.60999999999999</v>
      </c>
      <c r="K16" s="16"/>
    </row>
    <row r="17" spans="1:11" ht="14.25">
      <c r="A17" s="11"/>
      <c r="B17" s="14" t="s">
        <v>27</v>
      </c>
      <c r="C17" s="22"/>
      <c r="D17" s="13">
        <v>249.45</v>
      </c>
      <c r="E17" s="22"/>
      <c r="F17" s="22"/>
      <c r="G17" s="13">
        <v>0</v>
      </c>
      <c r="H17" s="22"/>
      <c r="I17" s="22"/>
      <c r="J17" s="13">
        <f>D17+G17</f>
        <v>249.45</v>
      </c>
      <c r="K17" s="17"/>
    </row>
    <row r="18" spans="1:11" ht="14.25">
      <c r="A18" s="11"/>
      <c r="B18" s="18" t="s">
        <v>22</v>
      </c>
      <c r="C18" s="19">
        <f>SUM(C13)</f>
        <v>853.95</v>
      </c>
      <c r="D18" s="19">
        <f>SUM(D13:D17)</f>
        <v>917.1899999999998</v>
      </c>
      <c r="E18" s="19">
        <f>SUM(E13)</f>
        <v>63.23999999999978</v>
      </c>
      <c r="F18" s="19">
        <f>SUM(F13)</f>
        <v>0</v>
      </c>
      <c r="G18" s="19">
        <f>SUM(G13:G17)</f>
        <v>0</v>
      </c>
      <c r="H18" s="19">
        <f>SUM(H13)</f>
        <v>0</v>
      </c>
      <c r="I18" s="19">
        <f>SUM(I13)</f>
        <v>853.95</v>
      </c>
      <c r="J18" s="19">
        <f>SUM(J13:J17)</f>
        <v>917.1899999999998</v>
      </c>
      <c r="K18" s="19">
        <f>SUM(K13)</f>
        <v>63.23999999999978</v>
      </c>
    </row>
    <row r="19" spans="1:11" ht="14.25">
      <c r="A19" s="11">
        <v>5</v>
      </c>
      <c r="B19" s="14" t="s">
        <v>28</v>
      </c>
      <c r="C19" s="20">
        <v>88.07</v>
      </c>
      <c r="D19" s="23">
        <v>91.5</v>
      </c>
      <c r="E19" s="20">
        <f>D19+D20-C19</f>
        <v>10.510000000000005</v>
      </c>
      <c r="F19" s="20">
        <v>0</v>
      </c>
      <c r="G19" s="23">
        <v>0</v>
      </c>
      <c r="H19" s="20">
        <f>G19+G20-F19</f>
        <v>0</v>
      </c>
      <c r="I19" s="20">
        <f>C19+F19</f>
        <v>88.07</v>
      </c>
      <c r="J19" s="29">
        <f>D19+G19</f>
        <v>91.5</v>
      </c>
      <c r="K19" s="15">
        <f>E19+H19</f>
        <v>10.510000000000005</v>
      </c>
    </row>
    <row r="20" spans="1:11" ht="14.25">
      <c r="A20" s="11"/>
      <c r="B20" s="12" t="s">
        <v>29</v>
      </c>
      <c r="C20" s="22"/>
      <c r="D20" s="23">
        <v>7.08</v>
      </c>
      <c r="E20" s="22"/>
      <c r="F20" s="22"/>
      <c r="G20" s="23">
        <v>0</v>
      </c>
      <c r="H20" s="22"/>
      <c r="I20" s="22"/>
      <c r="J20" s="29">
        <f>D20+G20</f>
        <v>7.08</v>
      </c>
      <c r="K20" s="17"/>
    </row>
    <row r="21" spans="1:11" ht="14.25">
      <c r="A21" s="11"/>
      <c r="B21" s="18" t="s">
        <v>22</v>
      </c>
      <c r="C21" s="19">
        <f>SUM(C19)</f>
        <v>88.07</v>
      </c>
      <c r="D21" s="19">
        <f>SUM(D19:D20)</f>
        <v>98.58</v>
      </c>
      <c r="E21" s="19">
        <f>SUM(E19)</f>
        <v>10.510000000000005</v>
      </c>
      <c r="F21" s="19">
        <f>SUM(F19)</f>
        <v>0</v>
      </c>
      <c r="G21" s="19">
        <f>SUM(G19:G20)</f>
        <v>0</v>
      </c>
      <c r="H21" s="19">
        <f>SUM(H19)</f>
        <v>0</v>
      </c>
      <c r="I21" s="19">
        <f>SUM(I19)</f>
        <v>88.07</v>
      </c>
      <c r="J21" s="19">
        <f>SUM(J19:J20)</f>
        <v>98.58</v>
      </c>
      <c r="K21" s="19">
        <f>SUM(K19)</f>
        <v>10.510000000000005</v>
      </c>
    </row>
    <row r="22" spans="1:11" ht="14.25">
      <c r="A22" s="11">
        <v>6</v>
      </c>
      <c r="B22" s="14" t="s">
        <v>30</v>
      </c>
      <c r="C22" s="20">
        <v>135.48</v>
      </c>
      <c r="D22" s="23">
        <v>87.76</v>
      </c>
      <c r="E22" s="20">
        <f>D22+D23-C22</f>
        <v>-19.079999999999984</v>
      </c>
      <c r="F22" s="20">
        <v>34.08</v>
      </c>
      <c r="G22" s="23">
        <v>39.02</v>
      </c>
      <c r="H22" s="20">
        <f>G22+G23-F22</f>
        <v>4.940000000000005</v>
      </c>
      <c r="I22" s="20">
        <f>C22+F22</f>
        <v>169.56</v>
      </c>
      <c r="J22" s="29">
        <f>D22+G22</f>
        <v>126.78</v>
      </c>
      <c r="K22" s="15">
        <f>E22+H22</f>
        <v>-14.13999999999998</v>
      </c>
    </row>
    <row r="23" spans="1:11" ht="14.25">
      <c r="A23" s="11"/>
      <c r="B23" s="12" t="s">
        <v>31</v>
      </c>
      <c r="C23" s="22"/>
      <c r="D23" s="23">
        <v>28.64</v>
      </c>
      <c r="E23" s="22"/>
      <c r="F23" s="22"/>
      <c r="G23" s="23">
        <v>0</v>
      </c>
      <c r="H23" s="22"/>
      <c r="I23" s="22"/>
      <c r="J23" s="29">
        <f>D23+G23</f>
        <v>28.64</v>
      </c>
      <c r="K23" s="17"/>
    </row>
    <row r="24" spans="1:11" ht="14.25">
      <c r="A24" s="11"/>
      <c r="B24" s="18" t="s">
        <v>22</v>
      </c>
      <c r="C24" s="19">
        <f>SUM(C22)</f>
        <v>135.48</v>
      </c>
      <c r="D24" s="19">
        <f>SUM(D22:D23)</f>
        <v>116.4</v>
      </c>
      <c r="E24" s="19">
        <f>SUM(E22)</f>
        <v>-19.079999999999984</v>
      </c>
      <c r="F24" s="19">
        <f>SUM(F22)</f>
        <v>34.08</v>
      </c>
      <c r="G24" s="19">
        <f>SUM(G22:G23)</f>
        <v>39.02</v>
      </c>
      <c r="H24" s="19">
        <f>SUM(H22)</f>
        <v>4.940000000000005</v>
      </c>
      <c r="I24" s="19">
        <f>SUM(I22)</f>
        <v>169.56</v>
      </c>
      <c r="J24" s="19">
        <f>SUM(J22:J23)</f>
        <v>155.42000000000002</v>
      </c>
      <c r="K24" s="19">
        <f>SUM(K22)</f>
        <v>-14.13999999999998</v>
      </c>
    </row>
    <row r="25" spans="1:11" ht="14.25">
      <c r="A25" s="11">
        <v>7</v>
      </c>
      <c r="B25" s="14" t="s">
        <v>32</v>
      </c>
      <c r="C25" s="20">
        <v>142.77</v>
      </c>
      <c r="D25" s="23">
        <v>99.86</v>
      </c>
      <c r="E25" s="20">
        <f>D25+D26-C25</f>
        <v>5.090000000000003</v>
      </c>
      <c r="F25" s="20">
        <v>21.23</v>
      </c>
      <c r="G25" s="23">
        <v>0</v>
      </c>
      <c r="H25" s="20">
        <f>G25+G26-F25</f>
        <v>-16.27</v>
      </c>
      <c r="I25" s="20">
        <f>C25+F25</f>
        <v>164</v>
      </c>
      <c r="J25" s="29">
        <f>D25+G25</f>
        <v>99.86</v>
      </c>
      <c r="K25" s="15">
        <f>E25+H25</f>
        <v>-11.179999999999996</v>
      </c>
    </row>
    <row r="26" spans="1:11" ht="14.25">
      <c r="A26" s="11"/>
      <c r="B26" s="14" t="s">
        <v>33</v>
      </c>
      <c r="C26" s="22"/>
      <c r="D26" s="23">
        <v>48</v>
      </c>
      <c r="E26" s="22"/>
      <c r="F26" s="22"/>
      <c r="G26" s="23">
        <v>4.96</v>
      </c>
      <c r="H26" s="22"/>
      <c r="I26" s="22"/>
      <c r="J26" s="29">
        <f>D26+G26</f>
        <v>52.96</v>
      </c>
      <c r="K26" s="17"/>
    </row>
    <row r="27" spans="1:11" ht="14.25">
      <c r="A27" s="11"/>
      <c r="B27" s="18" t="s">
        <v>22</v>
      </c>
      <c r="C27" s="19">
        <f>SUM(C25)</f>
        <v>142.77</v>
      </c>
      <c r="D27" s="19">
        <f>SUM(D25:D26)</f>
        <v>147.86</v>
      </c>
      <c r="E27" s="19">
        <f>SUM(E25)</f>
        <v>5.090000000000003</v>
      </c>
      <c r="F27" s="19">
        <f>SUM(F25)</f>
        <v>21.23</v>
      </c>
      <c r="G27" s="19">
        <f>SUM(G25:G26)</f>
        <v>4.96</v>
      </c>
      <c r="H27" s="19">
        <f>SUM(H25)</f>
        <v>-16.27</v>
      </c>
      <c r="I27" s="19">
        <f>SUM(I25)</f>
        <v>164</v>
      </c>
      <c r="J27" s="19">
        <f>SUM(J25:J26)</f>
        <v>152.82</v>
      </c>
      <c r="K27" s="19">
        <f>SUM(K25)</f>
        <v>-11.179999999999996</v>
      </c>
    </row>
    <row r="28" spans="1:11" ht="14.25">
      <c r="A28" s="11">
        <v>8</v>
      </c>
      <c r="B28" s="12" t="s">
        <v>34</v>
      </c>
      <c r="C28" s="13">
        <v>261.92</v>
      </c>
      <c r="D28" s="13">
        <v>364.96</v>
      </c>
      <c r="E28" s="13">
        <f aca="true" t="shared" si="2" ref="E28:E34">D28-C28</f>
        <v>103.03999999999996</v>
      </c>
      <c r="F28" s="13">
        <v>0</v>
      </c>
      <c r="G28" s="13">
        <v>0</v>
      </c>
      <c r="H28" s="13">
        <f aca="true" t="shared" si="3" ref="H27:H34">G28-F28</f>
        <v>0</v>
      </c>
      <c r="I28" s="13">
        <f>C28+F28</f>
        <v>261.92</v>
      </c>
      <c r="J28" s="13">
        <f>D28+G28</f>
        <v>364.96</v>
      </c>
      <c r="K28" s="13">
        <f>E28+H28</f>
        <v>103.03999999999996</v>
      </c>
    </row>
    <row r="29" spans="1:11" ht="14.25">
      <c r="A29" s="11">
        <v>9</v>
      </c>
      <c r="B29" s="12" t="s">
        <v>35</v>
      </c>
      <c r="C29" s="13">
        <v>36.59</v>
      </c>
      <c r="D29" s="13">
        <v>29.64</v>
      </c>
      <c r="E29" s="13">
        <f t="shared" si="2"/>
        <v>-6.950000000000003</v>
      </c>
      <c r="F29" s="13">
        <v>0</v>
      </c>
      <c r="G29" s="13">
        <v>0</v>
      </c>
      <c r="H29" s="13">
        <f t="shared" si="3"/>
        <v>0</v>
      </c>
      <c r="I29" s="13">
        <f aca="true" t="shared" si="4" ref="I29:I35">C29+F29</f>
        <v>36.59</v>
      </c>
      <c r="J29" s="13">
        <f aca="true" t="shared" si="5" ref="J29:J37">D29+G29</f>
        <v>29.64</v>
      </c>
      <c r="K29" s="13">
        <f aca="true" t="shared" si="6" ref="K29:K35">E29+H29</f>
        <v>-6.950000000000003</v>
      </c>
    </row>
    <row r="30" spans="1:11" ht="14.25">
      <c r="A30" s="11">
        <v>10</v>
      </c>
      <c r="B30" s="12" t="s">
        <v>36</v>
      </c>
      <c r="C30" s="13">
        <v>56.38</v>
      </c>
      <c r="D30" s="13">
        <v>61.51</v>
      </c>
      <c r="E30" s="13">
        <f t="shared" si="2"/>
        <v>5.1299999999999955</v>
      </c>
      <c r="F30" s="13">
        <v>0</v>
      </c>
      <c r="G30" s="13">
        <v>0</v>
      </c>
      <c r="H30" s="13">
        <f t="shared" si="3"/>
        <v>0</v>
      </c>
      <c r="I30" s="13">
        <f t="shared" si="4"/>
        <v>56.38</v>
      </c>
      <c r="J30" s="13">
        <f t="shared" si="5"/>
        <v>61.51</v>
      </c>
      <c r="K30" s="13">
        <f t="shared" si="6"/>
        <v>5.1299999999999955</v>
      </c>
    </row>
    <row r="31" spans="1:11" ht="14.25">
      <c r="A31" s="11">
        <v>11</v>
      </c>
      <c r="B31" s="12" t="s">
        <v>37</v>
      </c>
      <c r="C31" s="13">
        <v>59.64</v>
      </c>
      <c r="D31" s="13">
        <v>41.54</v>
      </c>
      <c r="E31" s="13">
        <f t="shared" si="2"/>
        <v>-18.1</v>
      </c>
      <c r="F31" s="13">
        <v>0</v>
      </c>
      <c r="G31" s="13">
        <v>0</v>
      </c>
      <c r="H31" s="13">
        <f t="shared" si="3"/>
        <v>0</v>
      </c>
      <c r="I31" s="13">
        <f t="shared" si="4"/>
        <v>59.64</v>
      </c>
      <c r="J31" s="13">
        <f t="shared" si="5"/>
        <v>41.54</v>
      </c>
      <c r="K31" s="13">
        <f t="shared" si="6"/>
        <v>-18.1</v>
      </c>
    </row>
    <row r="32" spans="1:11" ht="14.25">
      <c r="A32" s="11">
        <v>12</v>
      </c>
      <c r="B32" s="12" t="s">
        <v>38</v>
      </c>
      <c r="C32" s="13">
        <v>219.84</v>
      </c>
      <c r="D32" s="13">
        <v>299.90999999999997</v>
      </c>
      <c r="E32" s="13">
        <f t="shared" si="2"/>
        <v>80.06999999999996</v>
      </c>
      <c r="F32" s="13">
        <v>117.35</v>
      </c>
      <c r="G32" s="13">
        <v>26.54</v>
      </c>
      <c r="H32" s="13">
        <f t="shared" si="3"/>
        <v>-90.81</v>
      </c>
      <c r="I32" s="13">
        <f t="shared" si="4"/>
        <v>337.19</v>
      </c>
      <c r="J32" s="13">
        <f t="shared" si="5"/>
        <v>326.45</v>
      </c>
      <c r="K32" s="13">
        <f t="shared" si="6"/>
        <v>-10.740000000000038</v>
      </c>
    </row>
    <row r="33" spans="1:11" ht="14.25">
      <c r="A33" s="11">
        <v>13</v>
      </c>
      <c r="B33" s="12" t="s">
        <v>39</v>
      </c>
      <c r="C33" s="13">
        <v>318.65</v>
      </c>
      <c r="D33" s="13">
        <v>501.54</v>
      </c>
      <c r="E33" s="13">
        <f t="shared" si="2"/>
        <v>182.89000000000004</v>
      </c>
      <c r="F33" s="13">
        <v>0</v>
      </c>
      <c r="G33" s="13">
        <v>0</v>
      </c>
      <c r="H33" s="13">
        <f t="shared" si="3"/>
        <v>0</v>
      </c>
      <c r="I33" s="13">
        <f t="shared" si="4"/>
        <v>318.65</v>
      </c>
      <c r="J33" s="13">
        <f t="shared" si="5"/>
        <v>501.54</v>
      </c>
      <c r="K33" s="13">
        <f t="shared" si="6"/>
        <v>182.89000000000004</v>
      </c>
    </row>
    <row r="34" spans="1:11" ht="14.25">
      <c r="A34" s="11">
        <v>14</v>
      </c>
      <c r="B34" s="12" t="s">
        <v>40</v>
      </c>
      <c r="C34" s="13">
        <v>60.74</v>
      </c>
      <c r="D34" s="13">
        <v>46.400000000000006</v>
      </c>
      <c r="E34" s="13">
        <f t="shared" si="2"/>
        <v>-14.339999999999996</v>
      </c>
      <c r="F34" s="13">
        <v>0</v>
      </c>
      <c r="G34" s="13">
        <v>0</v>
      </c>
      <c r="H34" s="13">
        <f t="shared" si="3"/>
        <v>0</v>
      </c>
      <c r="I34" s="13">
        <f t="shared" si="4"/>
        <v>60.74</v>
      </c>
      <c r="J34" s="13">
        <f t="shared" si="5"/>
        <v>46.400000000000006</v>
      </c>
      <c r="K34" s="13">
        <f t="shared" si="6"/>
        <v>-14.339999999999996</v>
      </c>
    </row>
    <row r="35" spans="1:11" ht="14.25">
      <c r="A35" s="11">
        <v>15</v>
      </c>
      <c r="B35" s="14" t="s">
        <v>41</v>
      </c>
      <c r="C35" s="20">
        <v>94.26</v>
      </c>
      <c r="D35" s="23">
        <v>25.619999999999997</v>
      </c>
      <c r="E35" s="20">
        <f>D35+D36+D37-C35</f>
        <v>-30.320000000000007</v>
      </c>
      <c r="F35" s="20">
        <v>11.36</v>
      </c>
      <c r="G35" s="23">
        <v>0</v>
      </c>
      <c r="H35" s="20">
        <f>G35+G36+G37-F35</f>
        <v>4.810000000000002</v>
      </c>
      <c r="I35" s="20">
        <f t="shared" si="4"/>
        <v>105.62</v>
      </c>
      <c r="J35" s="29">
        <f t="shared" si="5"/>
        <v>25.619999999999997</v>
      </c>
      <c r="K35" s="15">
        <f t="shared" si="6"/>
        <v>-25.510000000000005</v>
      </c>
    </row>
    <row r="36" spans="1:11" ht="14.25">
      <c r="A36" s="11"/>
      <c r="B36" s="12" t="s">
        <v>42</v>
      </c>
      <c r="C36" s="21"/>
      <c r="D36" s="23">
        <v>35.3</v>
      </c>
      <c r="E36" s="21"/>
      <c r="F36" s="21"/>
      <c r="G36" s="23">
        <v>16.17</v>
      </c>
      <c r="H36" s="21"/>
      <c r="I36" s="21"/>
      <c r="J36" s="29">
        <f t="shared" si="5"/>
        <v>51.47</v>
      </c>
      <c r="K36" s="16"/>
    </row>
    <row r="37" spans="1:11" ht="14.25">
      <c r="A37" s="11"/>
      <c r="B37" s="12" t="s">
        <v>43</v>
      </c>
      <c r="C37" s="22"/>
      <c r="D37" s="23">
        <v>3.02</v>
      </c>
      <c r="E37" s="22"/>
      <c r="F37" s="22"/>
      <c r="G37" s="23">
        <v>0</v>
      </c>
      <c r="H37" s="22"/>
      <c r="I37" s="22"/>
      <c r="J37" s="29">
        <f t="shared" si="5"/>
        <v>3.02</v>
      </c>
      <c r="K37" s="17"/>
    </row>
    <row r="38" spans="1:11" ht="14.25">
      <c r="A38" s="11"/>
      <c r="B38" s="18" t="s">
        <v>22</v>
      </c>
      <c r="C38" s="19">
        <f>SUM(C35)</f>
        <v>94.26</v>
      </c>
      <c r="D38" s="19">
        <f aca="true" t="shared" si="7" ref="D38:K38">SUM(D35:D37)</f>
        <v>63.94</v>
      </c>
      <c r="E38" s="19">
        <f t="shared" si="7"/>
        <v>-30.320000000000007</v>
      </c>
      <c r="F38" s="19">
        <f t="shared" si="7"/>
        <v>11.36</v>
      </c>
      <c r="G38" s="19">
        <f t="shared" si="7"/>
        <v>16.17</v>
      </c>
      <c r="H38" s="19">
        <f t="shared" si="7"/>
        <v>4.810000000000002</v>
      </c>
      <c r="I38" s="19">
        <f t="shared" si="7"/>
        <v>105.62</v>
      </c>
      <c r="J38" s="19">
        <f t="shared" si="7"/>
        <v>80.11</v>
      </c>
      <c r="K38" s="19">
        <f t="shared" si="7"/>
        <v>-25.510000000000005</v>
      </c>
    </row>
    <row r="39" spans="1:11" ht="14.25">
      <c r="A39" s="11">
        <v>16</v>
      </c>
      <c r="B39" s="12" t="s">
        <v>44</v>
      </c>
      <c r="C39" s="13">
        <v>154.87</v>
      </c>
      <c r="D39" s="13">
        <v>129.66</v>
      </c>
      <c r="E39" s="13">
        <f>D39-C39</f>
        <v>-25.210000000000008</v>
      </c>
      <c r="F39" s="13">
        <v>0</v>
      </c>
      <c r="G39" s="13">
        <v>0</v>
      </c>
      <c r="H39" s="13">
        <f>G39-F39</f>
        <v>0</v>
      </c>
      <c r="I39" s="13">
        <f>C39+F39</f>
        <v>154.87</v>
      </c>
      <c r="J39" s="13">
        <f aca="true" t="shared" si="8" ref="J39:J44">D39+G39</f>
        <v>129.66</v>
      </c>
      <c r="K39" s="13">
        <f>E39+H39</f>
        <v>-25.210000000000008</v>
      </c>
    </row>
    <row r="40" spans="1:11" ht="14.25">
      <c r="A40" s="11">
        <v>17</v>
      </c>
      <c r="B40" s="12" t="s">
        <v>45</v>
      </c>
      <c r="C40" s="13">
        <v>139.12</v>
      </c>
      <c r="D40" s="13">
        <v>154.1</v>
      </c>
      <c r="E40" s="13">
        <f>D40-C40</f>
        <v>14.97999999999999</v>
      </c>
      <c r="F40" s="13">
        <v>0</v>
      </c>
      <c r="G40" s="13">
        <v>0</v>
      </c>
      <c r="H40" s="13">
        <f>G40-F40</f>
        <v>0</v>
      </c>
      <c r="I40" s="13">
        <f>C40+F40</f>
        <v>139.12</v>
      </c>
      <c r="J40" s="13">
        <f t="shared" si="8"/>
        <v>154.1</v>
      </c>
      <c r="K40" s="13">
        <f>E40+H40</f>
        <v>14.97999999999999</v>
      </c>
    </row>
    <row r="41" spans="1:11" ht="14.25">
      <c r="A41" s="11">
        <v>18</v>
      </c>
      <c r="B41" s="12" t="s">
        <v>46</v>
      </c>
      <c r="C41" s="13">
        <v>145.91</v>
      </c>
      <c r="D41" s="13">
        <v>140.81</v>
      </c>
      <c r="E41" s="13">
        <f>D41-C41</f>
        <v>-5.099999999999994</v>
      </c>
      <c r="F41" s="13">
        <v>0</v>
      </c>
      <c r="G41" s="13">
        <v>0</v>
      </c>
      <c r="H41" s="13">
        <f>G41-F41</f>
        <v>0</v>
      </c>
      <c r="I41" s="13">
        <f>C41+F41</f>
        <v>145.91</v>
      </c>
      <c r="J41" s="13">
        <f t="shared" si="8"/>
        <v>140.81</v>
      </c>
      <c r="K41" s="13">
        <f>E41+H41</f>
        <v>-5.099999999999994</v>
      </c>
    </row>
    <row r="42" spans="1:11" ht="14.25">
      <c r="A42" s="11">
        <v>19</v>
      </c>
      <c r="B42" s="12" t="s">
        <v>47</v>
      </c>
      <c r="C42" s="13">
        <v>14.32</v>
      </c>
      <c r="D42" s="13">
        <v>0</v>
      </c>
      <c r="E42" s="13">
        <f>D42-C42</f>
        <v>-14.32</v>
      </c>
      <c r="F42" s="13">
        <v>0</v>
      </c>
      <c r="G42" s="13">
        <v>0</v>
      </c>
      <c r="H42" s="13">
        <f>G42-F42</f>
        <v>0</v>
      </c>
      <c r="I42" s="13">
        <f>C42+F42</f>
        <v>14.32</v>
      </c>
      <c r="J42" s="13">
        <f t="shared" si="8"/>
        <v>0</v>
      </c>
      <c r="K42" s="13">
        <f>E42+H42</f>
        <v>-14.32</v>
      </c>
    </row>
    <row r="43" spans="1:11" ht="14.25">
      <c r="A43" s="11">
        <v>20</v>
      </c>
      <c r="B43" s="12" t="s">
        <v>48</v>
      </c>
      <c r="C43" s="15">
        <v>26.57</v>
      </c>
      <c r="D43" s="13">
        <v>0</v>
      </c>
      <c r="E43" s="15">
        <f>D43+D44-C43</f>
        <v>-2.3900000000000006</v>
      </c>
      <c r="F43" s="15">
        <v>124.31</v>
      </c>
      <c r="G43" s="13">
        <v>12.9</v>
      </c>
      <c r="H43" s="15">
        <f>G43+G44-F43</f>
        <v>-111.41</v>
      </c>
      <c r="I43" s="15">
        <f>C43+F43</f>
        <v>150.88</v>
      </c>
      <c r="J43" s="13">
        <f t="shared" si="8"/>
        <v>12.9</v>
      </c>
      <c r="K43" s="15">
        <f>E43+H43</f>
        <v>-113.8</v>
      </c>
    </row>
    <row r="44" spans="1:11" ht="14.25">
      <c r="A44" s="11"/>
      <c r="B44" s="12" t="s">
        <v>49</v>
      </c>
      <c r="C44" s="17"/>
      <c r="D44" s="13">
        <v>24.18</v>
      </c>
      <c r="E44" s="17"/>
      <c r="F44" s="17"/>
      <c r="G44" s="13">
        <v>0</v>
      </c>
      <c r="H44" s="17"/>
      <c r="I44" s="17"/>
      <c r="J44" s="13">
        <f t="shared" si="8"/>
        <v>24.18</v>
      </c>
      <c r="K44" s="17"/>
    </row>
    <row r="45" spans="1:11" ht="14.25">
      <c r="A45" s="11"/>
      <c r="B45" s="24" t="s">
        <v>22</v>
      </c>
      <c r="C45" s="19">
        <f>SUM(C43)</f>
        <v>26.57</v>
      </c>
      <c r="D45" s="19">
        <f aca="true" t="shared" si="9" ref="D45:K45">SUM(D43:D44)</f>
        <v>24.18</v>
      </c>
      <c r="E45" s="19">
        <f t="shared" si="9"/>
        <v>-2.3900000000000006</v>
      </c>
      <c r="F45" s="19">
        <f t="shared" si="9"/>
        <v>124.31</v>
      </c>
      <c r="G45" s="19">
        <f t="shared" si="9"/>
        <v>12.9</v>
      </c>
      <c r="H45" s="19">
        <f t="shared" si="9"/>
        <v>-111.41</v>
      </c>
      <c r="I45" s="19">
        <f t="shared" si="9"/>
        <v>150.88</v>
      </c>
      <c r="J45" s="19">
        <f t="shared" si="9"/>
        <v>37.08</v>
      </c>
      <c r="K45" s="19">
        <f t="shared" si="9"/>
        <v>-113.8</v>
      </c>
    </row>
    <row r="46" spans="1:11" ht="14.25">
      <c r="A46" s="25" t="s">
        <v>50</v>
      </c>
      <c r="B46" s="25"/>
      <c r="C46" s="19">
        <f aca="true" t="shared" si="10" ref="C46:K46">C45+C42+C41+C40+C39+C38+C34+C33+C32+C31+C30+C29+C28+C27+C24+C21+C18+C12+C7+C6</f>
        <v>3901.9</v>
      </c>
      <c r="D46" s="19">
        <f t="shared" si="10"/>
        <v>3901.9000000000005</v>
      </c>
      <c r="E46" s="19">
        <f t="shared" si="10"/>
        <v>0</v>
      </c>
      <c r="F46" s="19">
        <f t="shared" si="10"/>
        <v>2601.3</v>
      </c>
      <c r="G46" s="19">
        <f t="shared" si="10"/>
        <v>2601.3</v>
      </c>
      <c r="H46" s="19">
        <f t="shared" si="10"/>
        <v>0</v>
      </c>
      <c r="I46" s="19">
        <f t="shared" si="10"/>
        <v>6503.200000000001</v>
      </c>
      <c r="J46" s="19">
        <f t="shared" si="10"/>
        <v>6503.2</v>
      </c>
      <c r="K46" s="19">
        <f t="shared" si="10"/>
        <v>0</v>
      </c>
    </row>
    <row r="47" spans="1:10" ht="14.25">
      <c r="A47" s="26"/>
      <c r="B47" s="26"/>
      <c r="C47" s="27"/>
      <c r="D47" s="27"/>
      <c r="E47" s="27"/>
      <c r="F47" s="26"/>
      <c r="G47" s="26"/>
      <c r="H47" s="26"/>
      <c r="I47" s="27"/>
      <c r="J47" s="27"/>
    </row>
  </sheetData>
  <sheetProtection/>
  <mergeCells count="60">
    <mergeCell ref="A1:IV1"/>
    <mergeCell ref="A2:K2"/>
    <mergeCell ref="A3:K3"/>
    <mergeCell ref="C4:E4"/>
    <mergeCell ref="F4:H4"/>
    <mergeCell ref="A46:B46"/>
    <mergeCell ref="A4:A5"/>
    <mergeCell ref="A8:A12"/>
    <mergeCell ref="A13:A18"/>
    <mergeCell ref="A19:A21"/>
    <mergeCell ref="A22:A24"/>
    <mergeCell ref="A25:A27"/>
    <mergeCell ref="A35:A38"/>
    <mergeCell ref="A43:A45"/>
    <mergeCell ref="B4:B5"/>
    <mergeCell ref="C8:C11"/>
    <mergeCell ref="C13:C17"/>
    <mergeCell ref="C19:C20"/>
    <mergeCell ref="C22:C23"/>
    <mergeCell ref="C25:C26"/>
    <mergeCell ref="C35:C37"/>
    <mergeCell ref="C43:C44"/>
    <mergeCell ref="E8:E11"/>
    <mergeCell ref="E13:E17"/>
    <mergeCell ref="E19:E20"/>
    <mergeCell ref="E22:E23"/>
    <mergeCell ref="E25:E26"/>
    <mergeCell ref="E35:E37"/>
    <mergeCell ref="E43:E44"/>
    <mergeCell ref="F8:F11"/>
    <mergeCell ref="F13:F17"/>
    <mergeCell ref="F19:F20"/>
    <mergeCell ref="F22:F23"/>
    <mergeCell ref="F25:F26"/>
    <mergeCell ref="F35:F37"/>
    <mergeCell ref="F43:F44"/>
    <mergeCell ref="H8:H11"/>
    <mergeCell ref="H13:H17"/>
    <mergeCell ref="H19:H20"/>
    <mergeCell ref="H22:H23"/>
    <mergeCell ref="H25:H26"/>
    <mergeCell ref="H35:H37"/>
    <mergeCell ref="H43:H44"/>
    <mergeCell ref="I4:I5"/>
    <mergeCell ref="I8:I11"/>
    <mergeCell ref="I13:I17"/>
    <mergeCell ref="I19:I20"/>
    <mergeCell ref="I22:I23"/>
    <mergeCell ref="I25:I26"/>
    <mergeCell ref="I35:I37"/>
    <mergeCell ref="I43:I44"/>
    <mergeCell ref="J4:J5"/>
    <mergeCell ref="K4:K5"/>
    <mergeCell ref="K8:K11"/>
    <mergeCell ref="K13:K17"/>
    <mergeCell ref="K19:K20"/>
    <mergeCell ref="K22:K23"/>
    <mergeCell ref="K25:K26"/>
    <mergeCell ref="K35:K37"/>
    <mergeCell ref="K43:K44"/>
  </mergeCells>
  <printOptions/>
  <pageMargins left="0.8659722222222223" right="0.4722222222222222" top="1" bottom="1" header="0.5118055555555555" footer="0.5118055555555555"/>
  <pageSetup horizontalDpi="600" verticalDpi="600" orientation="landscape" paperSize="9"/>
  <ignoredErrors>
    <ignoredError sqref="C12:D12 F12:G12 D45 F45:G45 D38:G38 K38" formulaRange="1"/>
    <ignoredError sqref="D18 G18 G21 D21 G24 D24 G27 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张俊峰</cp:lastModifiedBy>
  <dcterms:created xsi:type="dcterms:W3CDTF">2020-01-02T03:09:50Z</dcterms:created>
  <dcterms:modified xsi:type="dcterms:W3CDTF">2020-07-13T09:40:52Z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