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visibility="hidden" xWindow="0" yWindow="2715" windowWidth="23280" windowHeight="8880"/>
  </bookViews>
  <sheets>
    <sheet name="Sheet1 (放入第二册)" sheetId="2" r:id="rId1"/>
    <sheet name="Sheet2" sheetId="3" r:id="rId2"/>
    <sheet name="Sheet1" sheetId="1" state="hidden" r:id="rId3"/>
  </sheets>
  <definedNames>
    <definedName name="_xlnm._FilterDatabase" localSheetId="0" hidden="1">'Sheet1 (放入第二册)'!$A$3:$P$35</definedName>
    <definedName name="_xlnm._FilterDatabase" localSheetId="1" hidden="1">Sheet2!$A$3:$Q$35</definedName>
    <definedName name="_xlnm.Print_Area" localSheetId="0">'Sheet1 (放入第二册)'!$A$1:$P$35</definedName>
    <definedName name="_xlnm.Print_Titles" localSheetId="0">'Sheet1 (放入第二册)'!$1:$3</definedName>
  </definedNames>
  <calcPr calcId="144525"/>
  <oleSize ref="A1:Q3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作者</author>
  </authors>
  <commentList>
    <comment ref="P16" authorId="0">
      <text>
        <r>
          <rPr>
            <sz val="12"/>
            <rFont val="宋体"/>
            <charset val="134"/>
          </rPr>
          <t>桥面铺装</t>
        </r>
      </text>
    </comment>
    <comment ref="P17" authorId="0">
      <text>
        <r>
          <rPr>
            <sz val="12"/>
            <rFont val="宋体"/>
            <charset val="134"/>
          </rPr>
          <t>桥面铺装</t>
        </r>
      </text>
    </comment>
  </commentList>
</comments>
</file>

<file path=xl/sharedStrings.xml><?xml version="1.0" encoding="utf-8"?>
<sst xmlns="http://schemas.openxmlformats.org/spreadsheetml/2006/main" count="1869" uniqueCount="143">
  <si>
    <t>序
号</t>
  </si>
  <si>
    <t>线路
编号</t>
  </si>
  <si>
    <t>区县</t>
  </si>
  <si>
    <t>起点桩号</t>
  </si>
  <si>
    <t>终点桩号</t>
  </si>
  <si>
    <t>里程
长度</t>
  </si>
  <si>
    <t>上
下
行</t>
  </si>
  <si>
    <t>技术
等级</t>
  </si>
  <si>
    <t>设计
速度
(km/h)</t>
  </si>
  <si>
    <t xml:space="preserve">
路基
宽度
（m）</t>
  </si>
  <si>
    <t xml:space="preserve">
路面
宽度
(m)</t>
  </si>
  <si>
    <r>
      <rPr>
        <sz val="10"/>
        <rFont val="宋体"/>
        <charset val="134"/>
        <scheme val="minor"/>
      </rPr>
      <t>处治面积
（m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）</t>
    </r>
  </si>
  <si>
    <t>建设方案
处治面积（1000㎡）</t>
  </si>
  <si>
    <t>PQI平价
等级</t>
  </si>
  <si>
    <t>施工图设计
路面结构方案</t>
  </si>
  <si>
    <t>备注</t>
  </si>
  <si>
    <t>G228</t>
  </si>
  <si>
    <t>陆丰市</t>
  </si>
  <si>
    <t>全幅</t>
  </si>
  <si>
    <t>二级公路</t>
  </si>
  <si>
    <t>上行：差
下行：次</t>
  </si>
  <si>
    <t>多锤头碎石化旧砼面层，然后加铺26cm厚水泥砼面层</t>
  </si>
  <si>
    <t>上行：次
下行：次</t>
  </si>
  <si>
    <t>上行：次
下行：差</t>
  </si>
  <si>
    <t>挖除基层、面层后重铺26cm厚面层+18cm水泥稳定级配碎石基层</t>
  </si>
  <si>
    <t>上行：差
下行：差</t>
  </si>
  <si>
    <t>上行：差
下行：中</t>
  </si>
  <si>
    <t>一级公路</t>
  </si>
  <si>
    <t>上行：中
下行：中</t>
  </si>
  <si>
    <r>
      <rPr>
        <sz val="10"/>
        <rFont val="宋体"/>
        <charset val="134"/>
        <scheme val="minor"/>
      </rPr>
      <t>刨除原有沥青层、修复基层并加铺1</t>
    </r>
    <r>
      <rPr>
        <sz val="10"/>
        <rFont val="宋体"/>
        <charset val="134"/>
        <scheme val="minor"/>
      </rPr>
      <t>0</t>
    </r>
    <r>
      <rPr>
        <sz val="10"/>
        <rFont val="宋体"/>
        <charset val="134"/>
        <scheme val="minor"/>
      </rPr>
      <t>cm厚沥青。较好路段则只刨一层沥青</t>
    </r>
  </si>
  <si>
    <t>G235</t>
  </si>
  <si>
    <t>陆河县</t>
  </si>
  <si>
    <t>上行：差
下行：良</t>
  </si>
  <si>
    <t>海丰县</t>
  </si>
  <si>
    <t>G236</t>
  </si>
  <si>
    <t>四级公路</t>
  </si>
  <si>
    <t>上行：中
下行：良</t>
  </si>
  <si>
    <t>上行：良
下行：良</t>
  </si>
  <si>
    <t>上行：次
下行：中</t>
  </si>
  <si>
    <t>上行</t>
  </si>
  <si>
    <t>上行：中</t>
  </si>
  <si>
    <t>修复旧水泥砼面层，加铺4+6cm沥青面层</t>
  </si>
  <si>
    <t>下行</t>
  </si>
  <si>
    <t>G324</t>
  </si>
  <si>
    <t>上行：中
下行：差</t>
  </si>
  <si>
    <t>675+810~676+316已建成高架桥</t>
  </si>
  <si>
    <t>上行：中
下行：次</t>
  </si>
  <si>
    <t>合计</t>
  </si>
  <si>
    <t>肇庆市普通国道路面改造工程
项目基本信息</t>
  </si>
  <si>
    <r>
      <rPr>
        <sz val="13"/>
        <color theme="1"/>
        <rFont val="宋体"/>
        <charset val="134"/>
        <scheme val="minor"/>
      </rPr>
      <t>说明：
1、根据“十三五”迎国评普通国省干线公路路况检测及现场实地调查，旧路路况评价多为中、次和差，由于部分路段上、下行的交通量存在较大差异，因此部分路段单幅损坏严重。
   参照以往路面改造项目的管养经验，双向两车道路段仅处理单幅路面，在施工期间利用单幅通车会迅速加剧所利用旧路的损坏，据此本项目的路面改造方案原则如下：</t>
    </r>
    <r>
      <rPr>
        <b/>
        <sz val="13"/>
        <color theme="1"/>
        <rFont val="宋体"/>
        <charset val="134"/>
        <scheme val="minor"/>
      </rPr>
      <t xml:space="preserve">
   ①无中分带的维修路段，按全幅路面实施路面改造；
   ②有中分带的维修路段，在对数据库内所列路段(上行或下行)实施路面改造的基础上，根据现场调查的实际路面病害情况，对数据库内所列路段(上行或下行)的另一幅视路面病害情况而适当新增维修路段（下表称为“库外新增另一幅”）
</t>
    </r>
    <r>
      <rPr>
        <sz val="13"/>
        <color theme="1"/>
        <rFont val="宋体"/>
        <charset val="134"/>
        <scheme val="minor"/>
      </rPr>
      <t>2、对于无中分带的“库外新增另一幅”路段，缺省其路况数据</t>
    </r>
  </si>
  <si>
    <t>序号</t>
  </si>
  <si>
    <t>数据来源</t>
  </si>
  <si>
    <t>线路编号</t>
  </si>
  <si>
    <t>上下行</t>
  </si>
  <si>
    <t>里程长度</t>
  </si>
  <si>
    <t>技术等级</t>
  </si>
  <si>
    <t>设计速度
（km/h）</t>
  </si>
  <si>
    <t>全幅
车道数</t>
  </si>
  <si>
    <t>全幅
路基宽度
（米）</t>
  </si>
  <si>
    <t>全幅
路面宽度
（米）</t>
  </si>
  <si>
    <t>有无
中分带</t>
  </si>
  <si>
    <t>路面类型</t>
  </si>
  <si>
    <t>面层厚度
（厘米）</t>
  </si>
  <si>
    <t>交通荷载
等级</t>
  </si>
  <si>
    <t>路面破损率
DR
（%）</t>
  </si>
  <si>
    <t>PCI</t>
  </si>
  <si>
    <t>PCI
等级</t>
  </si>
  <si>
    <t>RQI</t>
  </si>
  <si>
    <t>RQI
等级</t>
  </si>
  <si>
    <t>PQI</t>
  </si>
  <si>
    <t>PQI
等级</t>
  </si>
  <si>
    <t>路面改造方案简介</t>
  </si>
  <si>
    <t>数据库</t>
  </si>
  <si>
    <t>G234</t>
  </si>
  <si>
    <t>怀集县</t>
  </si>
  <si>
    <t>二级</t>
  </si>
  <si>
    <t>无</t>
  </si>
  <si>
    <t>水泥路面</t>
  </si>
  <si>
    <t>重</t>
  </si>
  <si>
    <t>次</t>
  </si>
  <si>
    <t>良</t>
  </si>
  <si>
    <t>中</t>
  </si>
  <si>
    <t>挖除基、面层后重铺基、面层
27cm砼面层+18cm水稳基层+旧路垫层（局部换填C15）</t>
  </si>
  <si>
    <t>库外新增另一幅</t>
  </si>
  <si>
    <t>-</t>
  </si>
  <si>
    <t>广宁县</t>
  </si>
  <si>
    <t>挖除面层后重铺面层
28cm砼面层+旧路砼下面层板（局部换填C15）</t>
  </si>
  <si>
    <t>德庆县</t>
  </si>
  <si>
    <t>三级</t>
  </si>
  <si>
    <t>差</t>
  </si>
  <si>
    <t>挖除基、面层后重铺基、面层
25cm砼面层+18cm水稳基层+旧路垫层（局部换填C15）</t>
  </si>
  <si>
    <t>一级</t>
  </si>
  <si>
    <t>有</t>
  </si>
  <si>
    <t>优</t>
  </si>
  <si>
    <t>挖除重铺桥面铺装层</t>
  </si>
  <si>
    <t>G321</t>
  </si>
  <si>
    <t>四会市</t>
  </si>
  <si>
    <t>沥青路面</t>
  </si>
  <si>
    <t>特重</t>
  </si>
  <si>
    <t>挖除基、面层后重铺基、面层
(4+6)cm改性沥青面层+18cm水稳基层+旧路垫层（局部换填C15）</t>
  </si>
  <si>
    <t>高要区</t>
  </si>
  <si>
    <t>挖除面层后重铺面层
27cm砼面层+旧路砼下面层板（局部换填C15）</t>
  </si>
  <si>
    <t>挖除面层后重铺面层
(4+6)cm改性沥青面层+旧路基层（局部换填C15）</t>
  </si>
  <si>
    <t>容易车辙路段、平交路段，挖除基、面层后重铺基、面层
沥青路面 改 砼路面
26cm砼路面+20cmC15基层+旧路垫层</t>
  </si>
  <si>
    <t>挖除面层后重铺面层
28cm砼面层+旧路基层（局部换填C15）</t>
  </si>
  <si>
    <t>封开县</t>
  </si>
  <si>
    <t>20.5～26.5</t>
  </si>
  <si>
    <t>10～11</t>
  </si>
  <si>
    <t>8.5～11</t>
  </si>
  <si>
    <t>26～30</t>
  </si>
  <si>
    <t>挖除基、面层后重铺基、面层
(4+6)cm改性沥青面层+25cmC15基层+旧路垫层</t>
  </si>
  <si>
    <t>G355</t>
  </si>
  <si>
    <t>中等</t>
  </si>
  <si>
    <t>挖除基、面层后重铺基、面层
27cm砼面层+20cm水稳基层+旧路垫层（局部换填C15）</t>
  </si>
  <si>
    <t>G358</t>
  </si>
  <si>
    <t>四级</t>
  </si>
  <si>
    <t>挖除基、面层后重铺基、面层
(4+5)cm沥青面层+32cm水稳基层+旧砂土路</t>
  </si>
  <si>
    <t>单幅累计长度（米）</t>
  </si>
  <si>
    <t>折算全幅累计长度（米）</t>
  </si>
  <si>
    <t>修复旧水泥砼面层，加铺26cm水泥面层（白加白方案）</t>
    <phoneticPr fontId="16" type="noConversion"/>
  </si>
  <si>
    <t>修复旧水泥砼面层，加铺26cm水泥砼面层（白加白方案）</t>
    <phoneticPr fontId="16" type="noConversion"/>
  </si>
  <si>
    <t>多锤头碎石化旧砼面层，然后加铺26cm厚水泥砼面层</t>
    <phoneticPr fontId="16" type="noConversion"/>
  </si>
  <si>
    <t>陆丰市</t>
    <phoneticPr fontId="16" type="noConversion"/>
  </si>
  <si>
    <t>挖除旧水泥砼面层后，重铺26cm水泥砼，局部路段挖除基层、面层后重铺</t>
    <phoneticPr fontId="16" type="noConversion"/>
  </si>
  <si>
    <t>挖除基层、面层后重铺28cm厚面层+18cmC20砼基层</t>
    <phoneticPr fontId="16" type="noConversion"/>
  </si>
  <si>
    <t>挖除旧水泥砼面层后，重铺26cm水泥砼，局部路段挖除基层、面层后重铺</t>
    <phoneticPr fontId="16" type="noConversion"/>
  </si>
  <si>
    <t>挖除旧水泥砼面层后，重铺26cm水泥砼，局部路段挖除基层、面层后重铺</t>
    <phoneticPr fontId="16" type="noConversion"/>
  </si>
  <si>
    <t>挖除旧水泥砼面层后，重铺26cm水泥砼，局部路段挖除基层、面层后重铺</t>
    <phoneticPr fontId="16" type="noConversion"/>
  </si>
  <si>
    <t>挖除基层、面层后重铺26cm厚面层+18cm水泥稳定级配碎石基层</t>
    <phoneticPr fontId="16" type="noConversion"/>
  </si>
  <si>
    <t>挖除基层、面层后重铺26cm厚面层+18cm水泥稳定级配碎石基层</t>
    <phoneticPr fontId="16" type="noConversion"/>
  </si>
  <si>
    <t>挖除基层、面层后重铺26cm厚面层+18cm水泥稳定级配碎石基层</t>
    <phoneticPr fontId="16" type="noConversion"/>
  </si>
  <si>
    <t>陆河县</t>
    <phoneticPr fontId="18" type="noConversion"/>
  </si>
  <si>
    <t>差异化处治，路况较差半幅：挖除原有沥青面层，修复基层病害后，重新铺4cmGAC-13改性沥青砼上面层+6cmGAC-20中粒式沥青砼下面层。路况较好半幅：铣刨重铺4cmGAC-13改性沥青砼上面层。</t>
    <phoneticPr fontId="16" type="noConversion"/>
  </si>
  <si>
    <t>双幅采用差异化设计路面改造方案</t>
  </si>
  <si>
    <t>修复旧水泥砼面层，做隔离层，加铺26cm水泥面层（白加白）</t>
    <phoneticPr fontId="16" type="noConversion"/>
  </si>
  <si>
    <t>挖除旧水泥砼面层后，修复基层病害，局部路段挖补基层，重铺26cm水泥砼</t>
    <phoneticPr fontId="16" type="noConversion"/>
  </si>
  <si>
    <t>挖除基层、面层后，重铺26cm厚面层+18cm水泥稳定级配碎石基层</t>
    <phoneticPr fontId="16" type="noConversion"/>
  </si>
  <si>
    <r>
      <t>刨除原有沥青层、修复基层并加铺（4+6）</t>
    </r>
    <r>
      <rPr>
        <sz val="10"/>
        <rFont val="宋体"/>
        <charset val="134"/>
        <scheme val="minor"/>
      </rPr>
      <t>cm厚双层沥青砼面层。</t>
    </r>
    <phoneticPr fontId="16" type="noConversion"/>
  </si>
  <si>
    <t>挖除水泥面层、基层后，重铺28cm厚水泥砼面层+18cm水泥稳定碎石基层</t>
    <phoneticPr fontId="16" type="noConversion"/>
  </si>
  <si>
    <t>挖除基层、面层后重铺26cm厚面层+18cm C20贫砼基层</t>
    <phoneticPr fontId="16" type="noConversion"/>
  </si>
  <si>
    <t>汕尾市G228线等国道路面改造工程概况一览表</t>
    <phoneticPr fontId="16" type="noConversion"/>
  </si>
  <si>
    <t>上下行</t>
    <phoneticPr fontId="16" type="noConversion"/>
  </si>
  <si>
    <t>附件1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</si>
</sst>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"/>
    <numFmt numFmtId="177" formatCode="\K0\+000"/>
    <numFmt numFmtId="178" formatCode="0_);[Red]\(0\)"/>
    <numFmt numFmtId="179" formatCode="0.0_ "/>
    <numFmt numFmtId="180" formatCode="0.0_);[Red]\(0.0\)"/>
    <numFmt numFmtId="181" formatCode="0.00_ "/>
    <numFmt numFmtId="182" formatCode="0.000_ "/>
    <numFmt numFmtId="183" formatCode="0.000"/>
  </numFmts>
  <fonts count="23" x14ac:knownFonts="1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Times New Roman"/>
      <family val="1"/>
    </font>
    <font>
      <sz val="11"/>
      <name val="宋体"/>
      <charset val="134"/>
    </font>
    <font>
      <b/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4"/>
      <name val="宋体"/>
      <charset val="134"/>
      <scheme val="minor"/>
    </font>
    <font>
      <sz val="9"/>
      <name val="宋体"/>
      <charset val="134"/>
    </font>
    <font>
      <sz val="13"/>
      <color theme="1"/>
      <name val="宋体"/>
      <charset val="134"/>
      <scheme val="minor"/>
    </font>
    <font>
      <vertAlign val="superscript"/>
      <sz val="10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4"/>
      <name val="黑体"/>
      <family val="3"/>
      <charset val="134"/>
    </font>
    <font>
      <sz val="20"/>
      <name val="方正小标宋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9" fontId="6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178" fontId="8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8" fontId="8" fillId="0" borderId="8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80" fontId="4" fillId="0" borderId="4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178" fontId="10" fillId="0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179" fontId="10" fillId="0" borderId="4" xfId="0" applyNumberFormat="1" applyFont="1" applyFill="1" applyBorder="1" applyAlignment="1">
      <alignment horizontal="left" vertical="center" wrapText="1"/>
    </xf>
    <xf numFmtId="179" fontId="10" fillId="0" borderId="4" xfId="0" applyNumberFormat="1" applyFont="1" applyFill="1" applyBorder="1" applyAlignment="1">
      <alignment horizontal="center" vertical="center"/>
    </xf>
    <xf numFmtId="181" fontId="10" fillId="0" borderId="4" xfId="0" applyNumberFormat="1" applyFont="1" applyFill="1" applyBorder="1" applyAlignment="1">
      <alignment horizontal="center" vertical="center"/>
    </xf>
    <xf numFmtId="182" fontId="10" fillId="0" borderId="4" xfId="0" applyNumberFormat="1" applyFont="1" applyFill="1" applyBorder="1" applyAlignment="1">
      <alignment horizontal="center" vertical="center"/>
    </xf>
    <xf numFmtId="182" fontId="7" fillId="0" borderId="4" xfId="0" applyNumberFormat="1" applyFont="1" applyFill="1" applyBorder="1" applyAlignment="1">
      <alignment horizontal="center" vertical="center"/>
    </xf>
    <xf numFmtId="178" fontId="10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82" fontId="4" fillId="0" borderId="4" xfId="0" applyNumberFormat="1" applyFont="1" applyFill="1" applyBorder="1" applyAlignment="1">
      <alignment horizontal="center" vertical="center"/>
    </xf>
    <xf numFmtId="182" fontId="10" fillId="0" borderId="4" xfId="0" applyNumberFormat="1" applyFont="1" applyFill="1" applyBorder="1" applyAlignment="1">
      <alignment horizontal="center" vertical="center" wrapText="1"/>
    </xf>
    <xf numFmtId="182" fontId="10" fillId="0" borderId="4" xfId="0" applyNumberFormat="1" applyFont="1" applyFill="1" applyBorder="1" applyAlignment="1">
      <alignment horizontal="left" vertical="center" wrapText="1"/>
    </xf>
    <xf numFmtId="183" fontId="10" fillId="0" borderId="4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179" fontId="17" fillId="0" borderId="4" xfId="0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178" fontId="10" fillId="3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179" fontId="17" fillId="3" borderId="4" xfId="0" applyNumberFormat="1" applyFont="1" applyFill="1" applyBorder="1" applyAlignment="1">
      <alignment horizontal="left" vertical="center" wrapText="1"/>
    </xf>
    <xf numFmtId="179" fontId="10" fillId="3" borderId="4" xfId="0" applyNumberFormat="1" applyFont="1" applyFill="1" applyBorder="1" applyAlignment="1">
      <alignment horizontal="center" vertical="center"/>
    </xf>
    <xf numFmtId="182" fontId="10" fillId="3" borderId="4" xfId="0" applyNumberFormat="1" applyFont="1" applyFill="1" applyBorder="1" applyAlignment="1">
      <alignment horizontal="center" vertical="center"/>
    </xf>
    <xf numFmtId="178" fontId="10" fillId="3" borderId="4" xfId="0" applyNumberFormat="1" applyFont="1" applyFill="1" applyBorder="1" applyAlignment="1">
      <alignment horizontal="center" vertical="center" wrapText="1"/>
    </xf>
    <xf numFmtId="183" fontId="10" fillId="3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178" fontId="17" fillId="0" borderId="4" xfId="0" applyNumberFormat="1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 wrapText="1"/>
    </xf>
    <xf numFmtId="179" fontId="10" fillId="3" borderId="4" xfId="0" applyNumberFormat="1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horizontal="center" vertical="center" wrapText="1"/>
    </xf>
    <xf numFmtId="178" fontId="17" fillId="3" borderId="4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182" fontId="10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78" fontId="10" fillId="3" borderId="4" xfId="0" applyNumberFormat="1" applyFont="1" applyFill="1" applyBorder="1" applyAlignment="1">
      <alignment horizontal="center" vertical="center"/>
    </xf>
    <xf numFmtId="182" fontId="10" fillId="0" borderId="10" xfId="0" applyNumberFormat="1" applyFont="1" applyFill="1" applyBorder="1" applyAlignment="1">
      <alignment horizontal="center" vertical="center"/>
    </xf>
    <xf numFmtId="182" fontId="10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/>
    </xf>
    <xf numFmtId="178" fontId="10" fillId="0" borderId="11" xfId="0" applyNumberFormat="1" applyFont="1" applyFill="1" applyBorder="1" applyAlignment="1">
      <alignment horizontal="center" vertical="center"/>
    </xf>
    <xf numFmtId="178" fontId="17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view="pageBreakPreview" zoomScale="125" zoomScaleNormal="70" zoomScaleSheetLayoutView="125" workbookViewId="0">
      <pane xSplit="16" ySplit="3" topLeftCell="Q19" activePane="bottomRight" state="frozen"/>
      <selection pane="topRight"/>
      <selection pane="bottomLeft"/>
      <selection pane="bottomRight" activeCell="P1" sqref="P1:P1048576"/>
    </sheetView>
  </sheetViews>
  <sheetFormatPr defaultColWidth="9" defaultRowHeight="13.5" x14ac:dyDescent="0.15"/>
  <cols>
    <col min="1" max="1" width="4.75" style="27" customWidth="1"/>
    <col min="2" max="2" width="7" style="27" customWidth="1"/>
    <col min="3" max="4" width="11" style="27" customWidth="1"/>
    <col min="5" max="5" width="6.625" style="27" customWidth="1"/>
    <col min="6" max="6" width="8.875" style="27" customWidth="1"/>
    <col min="7" max="7" width="5.625" style="27" customWidth="1"/>
    <col min="8" max="9" width="10.5" style="27" customWidth="1"/>
    <col min="10" max="10" width="8.625" style="27" customWidth="1"/>
    <col min="11" max="11" width="7.75" style="28" customWidth="1"/>
    <col min="12" max="12" width="6.625" style="27" hidden="1" customWidth="1"/>
    <col min="13" max="13" width="8.875" style="27" hidden="1" customWidth="1"/>
    <col min="14" max="14" width="4.625" style="27" hidden="1" customWidth="1"/>
    <col min="15" max="15" width="33.5" style="27" customWidth="1"/>
    <col min="16" max="16" width="17.75" style="27" customWidth="1"/>
    <col min="17" max="17" width="10.25" style="27" customWidth="1"/>
    <col min="18" max="16384" width="9" style="27"/>
  </cols>
  <sheetData>
    <row r="1" spans="1:16" ht="18.75" x14ac:dyDescent="0.15">
      <c r="A1" s="78" t="s">
        <v>142</v>
      </c>
      <c r="B1" s="79"/>
      <c r="C1" s="74"/>
    </row>
    <row r="2" spans="1:16" ht="27" x14ac:dyDescent="0.15">
      <c r="A2" s="80" t="s">
        <v>140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48" x14ac:dyDescent="0.15">
      <c r="A3" s="55" t="s">
        <v>0</v>
      </c>
      <c r="B3" s="55" t="s">
        <v>1</v>
      </c>
      <c r="C3" s="52" t="s">
        <v>2</v>
      </c>
      <c r="D3" s="55" t="s">
        <v>7</v>
      </c>
      <c r="E3" s="55" t="s">
        <v>8</v>
      </c>
      <c r="F3" s="55" t="s">
        <v>9</v>
      </c>
      <c r="G3" s="55" t="s">
        <v>10</v>
      </c>
      <c r="H3" s="70" t="s">
        <v>3</v>
      </c>
      <c r="I3" s="70" t="s">
        <v>4</v>
      </c>
      <c r="J3" s="55" t="s">
        <v>5</v>
      </c>
      <c r="K3" s="55" t="s">
        <v>141</v>
      </c>
      <c r="L3" s="55" t="s">
        <v>8</v>
      </c>
      <c r="M3" s="55" t="s">
        <v>9</v>
      </c>
      <c r="N3" s="55" t="s">
        <v>10</v>
      </c>
      <c r="O3" s="55" t="s">
        <v>14</v>
      </c>
      <c r="P3" s="52" t="s">
        <v>15</v>
      </c>
    </row>
    <row r="4" spans="1:16" s="26" customFormat="1" ht="29.25" customHeight="1" x14ac:dyDescent="0.15">
      <c r="A4" s="49">
        <v>1</v>
      </c>
      <c r="B4" s="50" t="s">
        <v>16</v>
      </c>
      <c r="C4" s="51" t="s">
        <v>17</v>
      </c>
      <c r="D4" s="55" t="s">
        <v>19</v>
      </c>
      <c r="E4" s="52">
        <v>60</v>
      </c>
      <c r="F4" s="52">
        <v>10.5</v>
      </c>
      <c r="G4" s="52">
        <v>9</v>
      </c>
      <c r="H4" s="69">
        <v>5573</v>
      </c>
      <c r="I4" s="69">
        <v>5574</v>
      </c>
      <c r="J4" s="71">
        <v>1</v>
      </c>
      <c r="K4" s="72" t="s">
        <v>18</v>
      </c>
      <c r="L4" s="52">
        <v>60</v>
      </c>
      <c r="M4" s="52">
        <v>10.5</v>
      </c>
      <c r="N4" s="52">
        <v>9</v>
      </c>
      <c r="O4" s="65" t="s">
        <v>121</v>
      </c>
      <c r="P4" s="52"/>
    </row>
    <row r="5" spans="1:16" s="26" customFormat="1" ht="29.25" customHeight="1" x14ac:dyDescent="0.15">
      <c r="A5" s="49">
        <v>2</v>
      </c>
      <c r="B5" s="50" t="s">
        <v>16</v>
      </c>
      <c r="C5" s="51" t="s">
        <v>17</v>
      </c>
      <c r="D5" s="55" t="s">
        <v>19</v>
      </c>
      <c r="E5" s="52">
        <v>60</v>
      </c>
      <c r="F5" s="52">
        <v>10.5</v>
      </c>
      <c r="G5" s="52">
        <v>9</v>
      </c>
      <c r="H5" s="69">
        <v>5581</v>
      </c>
      <c r="I5" s="69">
        <v>5582</v>
      </c>
      <c r="J5" s="71">
        <v>1</v>
      </c>
      <c r="K5" s="72" t="s">
        <v>18</v>
      </c>
      <c r="L5" s="52">
        <v>60</v>
      </c>
      <c r="M5" s="52">
        <v>10.5</v>
      </c>
      <c r="N5" s="52">
        <v>9</v>
      </c>
      <c r="O5" s="65" t="s">
        <v>121</v>
      </c>
      <c r="P5" s="52"/>
    </row>
    <row r="6" spans="1:16" s="26" customFormat="1" ht="42.75" customHeight="1" x14ac:dyDescent="0.15">
      <c r="A6" s="49">
        <v>3</v>
      </c>
      <c r="B6" s="50" t="s">
        <v>16</v>
      </c>
      <c r="C6" s="51" t="s">
        <v>17</v>
      </c>
      <c r="D6" s="55" t="s">
        <v>19</v>
      </c>
      <c r="E6" s="52">
        <v>60</v>
      </c>
      <c r="F6" s="52">
        <v>10.5</v>
      </c>
      <c r="G6" s="52">
        <v>9</v>
      </c>
      <c r="H6" s="69">
        <v>5583</v>
      </c>
      <c r="I6" s="69">
        <v>5584</v>
      </c>
      <c r="J6" s="71">
        <v>1</v>
      </c>
      <c r="K6" s="72" t="s">
        <v>18</v>
      </c>
      <c r="L6" s="52">
        <v>60</v>
      </c>
      <c r="M6" s="52">
        <v>10.5</v>
      </c>
      <c r="N6" s="52">
        <v>9</v>
      </c>
      <c r="O6" s="56" t="s">
        <v>135</v>
      </c>
      <c r="P6" s="52"/>
    </row>
    <row r="7" spans="1:16" s="26" customFormat="1" ht="29.25" customHeight="1" x14ac:dyDescent="0.15">
      <c r="A7" s="49">
        <v>4</v>
      </c>
      <c r="B7" s="50" t="s">
        <v>16</v>
      </c>
      <c r="C7" s="51" t="s">
        <v>17</v>
      </c>
      <c r="D7" s="55" t="s">
        <v>19</v>
      </c>
      <c r="E7" s="52">
        <v>60</v>
      </c>
      <c r="F7" s="52">
        <v>10.5</v>
      </c>
      <c r="G7" s="52">
        <v>9</v>
      </c>
      <c r="H7" s="69">
        <v>5586.0929999999998</v>
      </c>
      <c r="I7" s="69">
        <v>5587.2280000000001</v>
      </c>
      <c r="J7" s="71">
        <v>1.1350000000002201</v>
      </c>
      <c r="K7" s="72" t="s">
        <v>18</v>
      </c>
      <c r="L7" s="52">
        <v>60</v>
      </c>
      <c r="M7" s="52">
        <v>10.5</v>
      </c>
      <c r="N7" s="52">
        <v>9</v>
      </c>
      <c r="O7" s="64" t="s">
        <v>24</v>
      </c>
      <c r="P7" s="52"/>
    </row>
    <row r="8" spans="1:16" s="26" customFormat="1" ht="29.25" customHeight="1" x14ac:dyDescent="0.15">
      <c r="A8" s="49">
        <v>5</v>
      </c>
      <c r="B8" s="50" t="s">
        <v>16</v>
      </c>
      <c r="C8" s="51" t="s">
        <v>17</v>
      </c>
      <c r="D8" s="55" t="s">
        <v>19</v>
      </c>
      <c r="E8" s="52">
        <v>60</v>
      </c>
      <c r="F8" s="52">
        <v>8.5</v>
      </c>
      <c r="G8" s="52">
        <v>7</v>
      </c>
      <c r="H8" s="69">
        <v>5587.2280000000001</v>
      </c>
      <c r="I8" s="69">
        <v>5587.902</v>
      </c>
      <c r="J8" s="71">
        <v>0.67399999999997795</v>
      </c>
      <c r="K8" s="72" t="s">
        <v>18</v>
      </c>
      <c r="L8" s="52">
        <v>60</v>
      </c>
      <c r="M8" s="52">
        <v>8.5</v>
      </c>
      <c r="N8" s="52">
        <v>7</v>
      </c>
      <c r="O8" s="56" t="s">
        <v>128</v>
      </c>
      <c r="P8" s="52"/>
    </row>
    <row r="9" spans="1:16" s="26" customFormat="1" ht="29.25" customHeight="1" x14ac:dyDescent="0.15">
      <c r="A9" s="49">
        <v>6</v>
      </c>
      <c r="B9" s="50" t="s">
        <v>16</v>
      </c>
      <c r="C9" s="51" t="s">
        <v>17</v>
      </c>
      <c r="D9" s="55" t="s">
        <v>19</v>
      </c>
      <c r="E9" s="52">
        <v>60</v>
      </c>
      <c r="F9" s="52">
        <v>10.5</v>
      </c>
      <c r="G9" s="52">
        <v>9</v>
      </c>
      <c r="H9" s="69">
        <v>5622.2860000000001</v>
      </c>
      <c r="I9" s="69">
        <v>5622.6229999999996</v>
      </c>
      <c r="J9" s="71">
        <v>0.33699999999953401</v>
      </c>
      <c r="K9" s="72" t="s">
        <v>18</v>
      </c>
      <c r="L9" s="52">
        <v>60</v>
      </c>
      <c r="M9" s="52">
        <v>10.5</v>
      </c>
      <c r="N9" s="52">
        <v>9</v>
      </c>
      <c r="O9" s="56" t="s">
        <v>139</v>
      </c>
      <c r="P9" s="52"/>
    </row>
    <row r="10" spans="1:16" s="26" customFormat="1" ht="85.5" customHeight="1" x14ac:dyDescent="0.15">
      <c r="A10" s="49">
        <v>7</v>
      </c>
      <c r="B10" s="50" t="s">
        <v>16</v>
      </c>
      <c r="C10" s="66" t="s">
        <v>122</v>
      </c>
      <c r="D10" s="55" t="s">
        <v>27</v>
      </c>
      <c r="E10" s="52">
        <v>80</v>
      </c>
      <c r="F10" s="52">
        <v>38</v>
      </c>
      <c r="G10" s="52">
        <v>23</v>
      </c>
      <c r="H10" s="69">
        <v>5625.7359999999999</v>
      </c>
      <c r="I10" s="69">
        <v>5627.3429999999998</v>
      </c>
      <c r="J10" s="71">
        <f t="shared" ref="J10" si="0">I10-H10</f>
        <v>1.6069999999999709</v>
      </c>
      <c r="K10" s="72" t="s">
        <v>18</v>
      </c>
      <c r="L10" s="52">
        <v>80</v>
      </c>
      <c r="M10" s="52">
        <v>38</v>
      </c>
      <c r="N10" s="52">
        <v>23</v>
      </c>
      <c r="O10" s="56" t="s">
        <v>132</v>
      </c>
      <c r="P10" s="63" t="s">
        <v>133</v>
      </c>
    </row>
    <row r="11" spans="1:16" s="26" customFormat="1" ht="91.5" customHeight="1" x14ac:dyDescent="0.15">
      <c r="A11" s="49">
        <v>8</v>
      </c>
      <c r="B11" s="50" t="s">
        <v>16</v>
      </c>
      <c r="C11" s="51" t="s">
        <v>17</v>
      </c>
      <c r="D11" s="55" t="s">
        <v>27</v>
      </c>
      <c r="E11" s="52">
        <v>80</v>
      </c>
      <c r="F11" s="52">
        <v>38</v>
      </c>
      <c r="G11" s="52">
        <v>23</v>
      </c>
      <c r="H11" s="69">
        <v>5627.3429999999998</v>
      </c>
      <c r="I11" s="69">
        <v>5628</v>
      </c>
      <c r="J11" s="71">
        <v>0.65700000000015302</v>
      </c>
      <c r="K11" s="72" t="s">
        <v>18</v>
      </c>
      <c r="L11" s="52">
        <v>80</v>
      </c>
      <c r="M11" s="52">
        <v>38</v>
      </c>
      <c r="N11" s="52">
        <v>23</v>
      </c>
      <c r="O11" s="56" t="s">
        <v>132</v>
      </c>
      <c r="P11" s="63" t="s">
        <v>133</v>
      </c>
    </row>
    <row r="12" spans="1:16" s="26" customFormat="1" ht="87.75" customHeight="1" x14ac:dyDescent="0.15">
      <c r="A12" s="49">
        <v>9</v>
      </c>
      <c r="B12" s="50" t="s">
        <v>16</v>
      </c>
      <c r="C12" s="51" t="s">
        <v>17</v>
      </c>
      <c r="D12" s="55" t="s">
        <v>27</v>
      </c>
      <c r="E12" s="52">
        <v>80</v>
      </c>
      <c r="F12" s="52">
        <v>38</v>
      </c>
      <c r="G12" s="52">
        <v>23</v>
      </c>
      <c r="H12" s="69">
        <v>5628</v>
      </c>
      <c r="I12" s="69">
        <v>5629.14</v>
      </c>
      <c r="J12" s="71">
        <v>1.1400000000003301</v>
      </c>
      <c r="K12" s="72" t="s">
        <v>18</v>
      </c>
      <c r="L12" s="52">
        <v>80</v>
      </c>
      <c r="M12" s="52">
        <v>38</v>
      </c>
      <c r="N12" s="52">
        <v>23</v>
      </c>
      <c r="O12" s="56" t="s">
        <v>132</v>
      </c>
      <c r="P12" s="63" t="s">
        <v>133</v>
      </c>
    </row>
    <row r="13" spans="1:16" ht="43.5" customHeight="1" x14ac:dyDescent="0.15">
      <c r="A13" s="49">
        <v>10</v>
      </c>
      <c r="B13" s="50" t="s">
        <v>30</v>
      </c>
      <c r="C13" s="51" t="s">
        <v>31</v>
      </c>
      <c r="D13" s="55" t="s">
        <v>19</v>
      </c>
      <c r="E13" s="52">
        <v>60</v>
      </c>
      <c r="F13" s="52">
        <v>12</v>
      </c>
      <c r="G13" s="52">
        <v>12</v>
      </c>
      <c r="H13" s="69">
        <v>2157.1289999999999</v>
      </c>
      <c r="I13" s="69">
        <v>2157.3339999999998</v>
      </c>
      <c r="J13" s="71">
        <f t="shared" ref="J13" si="1">I13-H13</f>
        <v>0.20499999999992724</v>
      </c>
      <c r="K13" s="72" t="s">
        <v>18</v>
      </c>
      <c r="L13" s="52">
        <v>60</v>
      </c>
      <c r="M13" s="52">
        <v>12</v>
      </c>
      <c r="N13" s="52">
        <v>12</v>
      </c>
      <c r="O13" s="56" t="s">
        <v>138</v>
      </c>
      <c r="P13" s="52"/>
    </row>
    <row r="14" spans="1:16" ht="37.5" customHeight="1" x14ac:dyDescent="0.15">
      <c r="A14" s="75">
        <v>11</v>
      </c>
      <c r="B14" s="81" t="s">
        <v>30</v>
      </c>
      <c r="C14" s="82" t="s">
        <v>31</v>
      </c>
      <c r="D14" s="73" t="s">
        <v>19</v>
      </c>
      <c r="E14" s="52"/>
      <c r="F14" s="52"/>
      <c r="G14" s="52"/>
      <c r="H14" s="75">
        <v>2184</v>
      </c>
      <c r="I14" s="75">
        <v>2185</v>
      </c>
      <c r="J14" s="76">
        <f>I14-H14</f>
        <v>1</v>
      </c>
      <c r="K14" s="77" t="s">
        <v>18</v>
      </c>
      <c r="L14" s="52"/>
      <c r="M14" s="52"/>
      <c r="N14" s="52"/>
      <c r="O14" s="56" t="s">
        <v>123</v>
      </c>
      <c r="P14" s="52"/>
    </row>
    <row r="15" spans="1:16" ht="37.5" customHeight="1" x14ac:dyDescent="0.15">
      <c r="A15" s="75"/>
      <c r="B15" s="81"/>
      <c r="C15" s="82"/>
      <c r="D15" s="73" t="s">
        <v>19</v>
      </c>
      <c r="E15" s="52">
        <v>60</v>
      </c>
      <c r="F15" s="52">
        <v>10</v>
      </c>
      <c r="G15" s="52">
        <v>7</v>
      </c>
      <c r="H15" s="75"/>
      <c r="I15" s="75"/>
      <c r="J15" s="76"/>
      <c r="K15" s="77"/>
      <c r="L15" s="52">
        <v>60</v>
      </c>
      <c r="M15" s="52">
        <v>10</v>
      </c>
      <c r="N15" s="52">
        <v>7</v>
      </c>
      <c r="O15" s="65" t="s">
        <v>121</v>
      </c>
      <c r="P15" s="52"/>
    </row>
    <row r="16" spans="1:16" ht="37.5" customHeight="1" x14ac:dyDescent="0.15">
      <c r="A16" s="49">
        <v>12</v>
      </c>
      <c r="B16" s="50" t="s">
        <v>30</v>
      </c>
      <c r="C16" s="51" t="s">
        <v>31</v>
      </c>
      <c r="D16" s="55" t="s">
        <v>19</v>
      </c>
      <c r="E16" s="52">
        <v>60</v>
      </c>
      <c r="F16" s="52">
        <v>10</v>
      </c>
      <c r="G16" s="52">
        <v>7</v>
      </c>
      <c r="H16" s="69">
        <v>2185</v>
      </c>
      <c r="I16" s="69">
        <v>2186</v>
      </c>
      <c r="J16" s="71">
        <f t="shared" ref="J16:J22" si="2">I16-H16</f>
        <v>1</v>
      </c>
      <c r="K16" s="72" t="s">
        <v>18</v>
      </c>
      <c r="L16" s="52">
        <v>60</v>
      </c>
      <c r="M16" s="52">
        <v>10</v>
      </c>
      <c r="N16" s="52">
        <v>7</v>
      </c>
      <c r="O16" s="65" t="s">
        <v>121</v>
      </c>
      <c r="P16" s="52"/>
    </row>
    <row r="17" spans="1:16" ht="37.5" customHeight="1" x14ac:dyDescent="0.15">
      <c r="A17" s="49">
        <v>13</v>
      </c>
      <c r="B17" s="50" t="s">
        <v>30</v>
      </c>
      <c r="C17" s="51" t="s">
        <v>33</v>
      </c>
      <c r="D17" s="55" t="s">
        <v>19</v>
      </c>
      <c r="E17" s="52">
        <v>60</v>
      </c>
      <c r="F17" s="52">
        <v>10</v>
      </c>
      <c r="G17" s="52">
        <v>7</v>
      </c>
      <c r="H17" s="69">
        <v>2203</v>
      </c>
      <c r="I17" s="69">
        <v>2203.962</v>
      </c>
      <c r="J17" s="71">
        <f t="shared" si="2"/>
        <v>0.96199999999998909</v>
      </c>
      <c r="K17" s="72" t="s">
        <v>18</v>
      </c>
      <c r="L17" s="52">
        <v>60</v>
      </c>
      <c r="M17" s="52">
        <v>10</v>
      </c>
      <c r="N17" s="52">
        <v>7</v>
      </c>
      <c r="O17" s="56" t="s">
        <v>135</v>
      </c>
      <c r="P17" s="52"/>
    </row>
    <row r="18" spans="1:16" s="48" customFormat="1" ht="37.5" customHeight="1" x14ac:dyDescent="0.15">
      <c r="A18" s="49">
        <v>14</v>
      </c>
      <c r="B18" s="50" t="s">
        <v>34</v>
      </c>
      <c r="C18" s="51" t="s">
        <v>33</v>
      </c>
      <c r="D18" s="55" t="s">
        <v>35</v>
      </c>
      <c r="E18" s="52">
        <v>30</v>
      </c>
      <c r="F18" s="52">
        <v>8.5</v>
      </c>
      <c r="G18" s="52">
        <v>7</v>
      </c>
      <c r="H18" s="69">
        <v>1261.9939999999999</v>
      </c>
      <c r="I18" s="69">
        <v>1263</v>
      </c>
      <c r="J18" s="71">
        <f t="shared" si="2"/>
        <v>1.0060000000000855</v>
      </c>
      <c r="K18" s="72" t="s">
        <v>18</v>
      </c>
      <c r="L18" s="52">
        <v>30</v>
      </c>
      <c r="M18" s="52">
        <v>8.5</v>
      </c>
      <c r="N18" s="52">
        <v>7</v>
      </c>
      <c r="O18" s="56" t="s">
        <v>134</v>
      </c>
      <c r="P18" s="52"/>
    </row>
    <row r="19" spans="1:16" s="48" customFormat="1" ht="37.5" customHeight="1" x14ac:dyDescent="0.15">
      <c r="A19" s="49">
        <v>15</v>
      </c>
      <c r="B19" s="50" t="s">
        <v>34</v>
      </c>
      <c r="C19" s="51" t="s">
        <v>33</v>
      </c>
      <c r="D19" s="55" t="s">
        <v>35</v>
      </c>
      <c r="E19" s="52">
        <v>30</v>
      </c>
      <c r="F19" s="52">
        <v>8.5</v>
      </c>
      <c r="G19" s="52">
        <v>7</v>
      </c>
      <c r="H19" s="69">
        <v>1263</v>
      </c>
      <c r="I19" s="69">
        <v>1263.9090000000001</v>
      </c>
      <c r="J19" s="71">
        <f t="shared" si="2"/>
        <v>0.9090000000001055</v>
      </c>
      <c r="K19" s="72" t="s">
        <v>18</v>
      </c>
      <c r="L19" s="52">
        <v>30</v>
      </c>
      <c r="M19" s="52">
        <v>8.5</v>
      </c>
      <c r="N19" s="52">
        <v>7</v>
      </c>
      <c r="O19" s="56" t="s">
        <v>134</v>
      </c>
      <c r="P19" s="52"/>
    </row>
    <row r="20" spans="1:16" ht="37.5" customHeight="1" x14ac:dyDescent="0.15">
      <c r="A20" s="49">
        <v>16</v>
      </c>
      <c r="B20" s="50" t="s">
        <v>34</v>
      </c>
      <c r="C20" s="51" t="s">
        <v>33</v>
      </c>
      <c r="D20" s="55" t="s">
        <v>19</v>
      </c>
      <c r="E20" s="52">
        <v>40</v>
      </c>
      <c r="F20" s="52">
        <v>10</v>
      </c>
      <c r="G20" s="52">
        <v>7</v>
      </c>
      <c r="H20" s="69">
        <v>1278.4880000000001</v>
      </c>
      <c r="I20" s="69">
        <v>1279</v>
      </c>
      <c r="J20" s="71">
        <f t="shared" si="2"/>
        <v>0.51199999999994361</v>
      </c>
      <c r="K20" s="72" t="s">
        <v>18</v>
      </c>
      <c r="L20" s="52">
        <v>40</v>
      </c>
      <c r="M20" s="52">
        <v>10</v>
      </c>
      <c r="N20" s="52">
        <v>7</v>
      </c>
      <c r="O20" s="56" t="s">
        <v>135</v>
      </c>
      <c r="P20" s="52"/>
    </row>
    <row r="21" spans="1:16" ht="37.5" customHeight="1" x14ac:dyDescent="0.15">
      <c r="A21" s="49">
        <v>17</v>
      </c>
      <c r="B21" s="50" t="s">
        <v>34</v>
      </c>
      <c r="C21" s="51" t="s">
        <v>33</v>
      </c>
      <c r="D21" s="55" t="s">
        <v>19</v>
      </c>
      <c r="E21" s="52">
        <v>40</v>
      </c>
      <c r="F21" s="52">
        <v>10</v>
      </c>
      <c r="G21" s="52">
        <v>7</v>
      </c>
      <c r="H21" s="69">
        <v>1279</v>
      </c>
      <c r="I21" s="69">
        <v>1280</v>
      </c>
      <c r="J21" s="71">
        <f t="shared" si="2"/>
        <v>1</v>
      </c>
      <c r="K21" s="72" t="s">
        <v>18</v>
      </c>
      <c r="L21" s="52">
        <v>40</v>
      </c>
      <c r="M21" s="52">
        <v>10</v>
      </c>
      <c r="N21" s="52">
        <v>7</v>
      </c>
      <c r="O21" s="56" t="s">
        <v>135</v>
      </c>
      <c r="P21" s="52"/>
    </row>
    <row r="22" spans="1:16" ht="37.5" customHeight="1" x14ac:dyDescent="0.15">
      <c r="A22" s="49">
        <v>18</v>
      </c>
      <c r="B22" s="50" t="s">
        <v>34</v>
      </c>
      <c r="C22" s="51" t="s">
        <v>33</v>
      </c>
      <c r="D22" s="55" t="s">
        <v>19</v>
      </c>
      <c r="E22" s="52">
        <v>40</v>
      </c>
      <c r="F22" s="52">
        <v>10</v>
      </c>
      <c r="G22" s="52">
        <v>7</v>
      </c>
      <c r="H22" s="69">
        <v>1280</v>
      </c>
      <c r="I22" s="69">
        <v>1280.741</v>
      </c>
      <c r="J22" s="71">
        <f t="shared" si="2"/>
        <v>0.74099999999998545</v>
      </c>
      <c r="K22" s="72" t="s">
        <v>18</v>
      </c>
      <c r="L22" s="52">
        <v>40</v>
      </c>
      <c r="M22" s="52">
        <v>10</v>
      </c>
      <c r="N22" s="52">
        <v>7</v>
      </c>
      <c r="O22" s="56" t="s">
        <v>135</v>
      </c>
      <c r="P22" s="52"/>
    </row>
    <row r="23" spans="1:16" ht="37.5" customHeight="1" x14ac:dyDescent="0.15">
      <c r="A23" s="75">
        <v>19</v>
      </c>
      <c r="B23" s="81" t="s">
        <v>34</v>
      </c>
      <c r="C23" s="82" t="s">
        <v>33</v>
      </c>
      <c r="D23" s="73" t="s">
        <v>19</v>
      </c>
      <c r="E23" s="52">
        <v>40</v>
      </c>
      <c r="F23" s="52">
        <v>10</v>
      </c>
      <c r="G23" s="52">
        <v>7</v>
      </c>
      <c r="H23" s="75">
        <v>1280.741</v>
      </c>
      <c r="I23" s="75">
        <v>1282</v>
      </c>
      <c r="J23" s="76">
        <f>I23-H23</f>
        <v>1.2590000000000146</v>
      </c>
      <c r="K23" s="77" t="s">
        <v>18</v>
      </c>
      <c r="L23" s="52"/>
      <c r="M23" s="52"/>
      <c r="N23" s="52"/>
      <c r="O23" s="56" t="s">
        <v>135</v>
      </c>
      <c r="P23" s="52"/>
    </row>
    <row r="24" spans="1:16" ht="37.5" customHeight="1" x14ac:dyDescent="0.15">
      <c r="A24" s="75"/>
      <c r="B24" s="81"/>
      <c r="C24" s="82"/>
      <c r="D24" s="73" t="s">
        <v>19</v>
      </c>
      <c r="E24" s="52">
        <v>40</v>
      </c>
      <c r="F24" s="52">
        <v>10</v>
      </c>
      <c r="G24" s="52">
        <v>7</v>
      </c>
      <c r="H24" s="75"/>
      <c r="I24" s="75"/>
      <c r="J24" s="76"/>
      <c r="K24" s="77"/>
      <c r="L24" s="52">
        <v>40</v>
      </c>
      <c r="M24" s="52">
        <v>10</v>
      </c>
      <c r="N24" s="52">
        <v>7</v>
      </c>
      <c r="O24" s="56" t="s">
        <v>136</v>
      </c>
      <c r="P24" s="52"/>
    </row>
    <row r="25" spans="1:16" ht="37.5" customHeight="1" x14ac:dyDescent="0.15">
      <c r="A25" s="49">
        <v>20</v>
      </c>
      <c r="B25" s="50" t="s">
        <v>34</v>
      </c>
      <c r="C25" s="51" t="s">
        <v>33</v>
      </c>
      <c r="D25" s="55" t="s">
        <v>19</v>
      </c>
      <c r="E25" s="52">
        <v>40</v>
      </c>
      <c r="F25" s="52">
        <v>9.5</v>
      </c>
      <c r="G25" s="52">
        <v>7</v>
      </c>
      <c r="H25" s="69">
        <v>1282</v>
      </c>
      <c r="I25" s="69">
        <v>1282.3499999999999</v>
      </c>
      <c r="J25" s="71">
        <f t="shared" ref="J25:J26" si="3">I25-H25</f>
        <v>0.34999999999990905</v>
      </c>
      <c r="K25" s="72" t="s">
        <v>18</v>
      </c>
      <c r="L25" s="52">
        <v>40</v>
      </c>
      <c r="M25" s="52">
        <v>9.5</v>
      </c>
      <c r="N25" s="52">
        <v>7</v>
      </c>
      <c r="O25" s="56" t="s">
        <v>136</v>
      </c>
      <c r="P25" s="52"/>
    </row>
    <row r="26" spans="1:16" ht="37.5" customHeight="1" x14ac:dyDescent="0.15">
      <c r="A26" s="49">
        <v>21</v>
      </c>
      <c r="B26" s="50" t="s">
        <v>34</v>
      </c>
      <c r="C26" s="51" t="s">
        <v>33</v>
      </c>
      <c r="D26" s="55" t="s">
        <v>27</v>
      </c>
      <c r="E26" s="52">
        <v>80</v>
      </c>
      <c r="F26" s="52">
        <v>24.5</v>
      </c>
      <c r="G26" s="52">
        <v>24.5</v>
      </c>
      <c r="H26" s="69">
        <v>1282.3499999999999</v>
      </c>
      <c r="I26" s="69">
        <v>1283</v>
      </c>
      <c r="J26" s="71">
        <f t="shared" si="3"/>
        <v>0.65000000000009095</v>
      </c>
      <c r="K26" s="72" t="s">
        <v>18</v>
      </c>
      <c r="L26" s="52">
        <v>80</v>
      </c>
      <c r="M26" s="52">
        <v>24.5</v>
      </c>
      <c r="N26" s="52">
        <v>24.5</v>
      </c>
      <c r="O26" s="64" t="s">
        <v>41</v>
      </c>
      <c r="P26" s="52"/>
    </row>
    <row r="27" spans="1:16" ht="35.25" customHeight="1" x14ac:dyDescent="0.15">
      <c r="A27" s="49">
        <v>22</v>
      </c>
      <c r="B27" s="50" t="s">
        <v>43</v>
      </c>
      <c r="C27" s="51" t="s">
        <v>17</v>
      </c>
      <c r="D27" s="55" t="s">
        <v>19</v>
      </c>
      <c r="E27" s="52">
        <v>60</v>
      </c>
      <c r="F27" s="52">
        <v>16.5</v>
      </c>
      <c r="G27" s="52">
        <v>15</v>
      </c>
      <c r="H27" s="69">
        <v>656.94899999999996</v>
      </c>
      <c r="I27" s="69">
        <v>658</v>
      </c>
      <c r="J27" s="71">
        <v>1.0510000000000399</v>
      </c>
      <c r="K27" s="72" t="s">
        <v>18</v>
      </c>
      <c r="L27" s="52">
        <v>60</v>
      </c>
      <c r="M27" s="52">
        <v>16.5</v>
      </c>
      <c r="N27" s="52">
        <v>15</v>
      </c>
      <c r="O27" s="56" t="s">
        <v>137</v>
      </c>
      <c r="P27" s="52"/>
    </row>
    <row r="28" spans="1:16" ht="35.25" customHeight="1" x14ac:dyDescent="0.15">
      <c r="A28" s="49">
        <v>23</v>
      </c>
      <c r="B28" s="50" t="s">
        <v>43</v>
      </c>
      <c r="C28" s="51" t="s">
        <v>17</v>
      </c>
      <c r="D28" s="55" t="s">
        <v>19</v>
      </c>
      <c r="E28" s="52">
        <v>60</v>
      </c>
      <c r="F28" s="52">
        <v>15</v>
      </c>
      <c r="G28" s="52">
        <v>15</v>
      </c>
      <c r="H28" s="69">
        <v>658</v>
      </c>
      <c r="I28" s="69">
        <v>659</v>
      </c>
      <c r="J28" s="71">
        <v>1</v>
      </c>
      <c r="K28" s="72" t="s">
        <v>18</v>
      </c>
      <c r="L28" s="52">
        <v>60</v>
      </c>
      <c r="M28" s="52">
        <v>15</v>
      </c>
      <c r="N28" s="52">
        <v>15</v>
      </c>
      <c r="O28" s="56" t="s">
        <v>137</v>
      </c>
      <c r="P28" s="52"/>
    </row>
    <row r="29" spans="1:16" ht="35.25" customHeight="1" x14ac:dyDescent="0.15">
      <c r="A29" s="49">
        <v>24</v>
      </c>
      <c r="B29" s="50" t="s">
        <v>43</v>
      </c>
      <c r="C29" s="51" t="s">
        <v>17</v>
      </c>
      <c r="D29" s="55" t="s">
        <v>19</v>
      </c>
      <c r="E29" s="52">
        <v>60</v>
      </c>
      <c r="F29" s="52">
        <v>16.5</v>
      </c>
      <c r="G29" s="52">
        <v>15</v>
      </c>
      <c r="H29" s="69">
        <v>670</v>
      </c>
      <c r="I29" s="69">
        <v>671</v>
      </c>
      <c r="J29" s="71">
        <v>1</v>
      </c>
      <c r="K29" s="72" t="s">
        <v>18</v>
      </c>
      <c r="L29" s="52">
        <v>60</v>
      </c>
      <c r="M29" s="52">
        <v>16.5</v>
      </c>
      <c r="N29" s="52">
        <v>15</v>
      </c>
      <c r="O29" s="67" t="s">
        <v>21</v>
      </c>
      <c r="P29" s="52"/>
    </row>
    <row r="30" spans="1:16" ht="35.25" customHeight="1" x14ac:dyDescent="0.15">
      <c r="A30" s="49">
        <v>25</v>
      </c>
      <c r="B30" s="50" t="s">
        <v>43</v>
      </c>
      <c r="C30" s="51" t="s">
        <v>17</v>
      </c>
      <c r="D30" s="55" t="s">
        <v>19</v>
      </c>
      <c r="E30" s="52">
        <v>60</v>
      </c>
      <c r="F30" s="52">
        <v>16.5</v>
      </c>
      <c r="G30" s="52">
        <v>15</v>
      </c>
      <c r="H30" s="69">
        <v>674</v>
      </c>
      <c r="I30" s="69">
        <v>675</v>
      </c>
      <c r="J30" s="71">
        <v>1</v>
      </c>
      <c r="K30" s="72" t="s">
        <v>18</v>
      </c>
      <c r="L30" s="52">
        <v>60</v>
      </c>
      <c r="M30" s="52">
        <v>16.5</v>
      </c>
      <c r="N30" s="52">
        <v>15</v>
      </c>
      <c r="O30" s="67" t="s">
        <v>21</v>
      </c>
      <c r="P30" s="52"/>
    </row>
    <row r="31" spans="1:16" ht="35.25" customHeight="1" x14ac:dyDescent="0.15">
      <c r="A31" s="49">
        <v>26</v>
      </c>
      <c r="B31" s="50" t="s">
        <v>43</v>
      </c>
      <c r="C31" s="51" t="s">
        <v>17</v>
      </c>
      <c r="D31" s="55" t="s">
        <v>19</v>
      </c>
      <c r="E31" s="52">
        <v>60</v>
      </c>
      <c r="F31" s="52">
        <v>16.5</v>
      </c>
      <c r="G31" s="52">
        <v>15</v>
      </c>
      <c r="H31" s="69">
        <v>675</v>
      </c>
      <c r="I31" s="69">
        <v>676.31600000000003</v>
      </c>
      <c r="J31" s="71">
        <v>1.31600000000003</v>
      </c>
      <c r="K31" s="72" t="s">
        <v>18</v>
      </c>
      <c r="L31" s="52">
        <v>60</v>
      </c>
      <c r="M31" s="52">
        <v>16.5</v>
      </c>
      <c r="N31" s="52">
        <v>15</v>
      </c>
      <c r="O31" s="67" t="s">
        <v>21</v>
      </c>
      <c r="P31" s="55"/>
    </row>
    <row r="32" spans="1:16" ht="35.25" customHeight="1" x14ac:dyDescent="0.15">
      <c r="A32" s="49">
        <v>27</v>
      </c>
      <c r="B32" s="50" t="s">
        <v>43</v>
      </c>
      <c r="C32" s="51" t="s">
        <v>33</v>
      </c>
      <c r="D32" s="55" t="s">
        <v>19</v>
      </c>
      <c r="E32" s="52">
        <v>60</v>
      </c>
      <c r="F32" s="52">
        <v>14.5</v>
      </c>
      <c r="G32" s="52">
        <v>13</v>
      </c>
      <c r="H32" s="69">
        <v>714</v>
      </c>
      <c r="I32" s="69">
        <v>715</v>
      </c>
      <c r="J32" s="71">
        <f t="shared" ref="J32:J34" si="4">I32-H32</f>
        <v>1</v>
      </c>
      <c r="K32" s="72" t="s">
        <v>18</v>
      </c>
      <c r="L32" s="52">
        <v>60</v>
      </c>
      <c r="M32" s="52">
        <v>14.5</v>
      </c>
      <c r="N32" s="52">
        <v>13</v>
      </c>
      <c r="O32" s="67" t="s">
        <v>21</v>
      </c>
      <c r="P32" s="52"/>
    </row>
    <row r="33" spans="1:16" ht="35.25" customHeight="1" x14ac:dyDescent="0.15">
      <c r="A33" s="49">
        <v>28</v>
      </c>
      <c r="B33" s="50" t="s">
        <v>43</v>
      </c>
      <c r="C33" s="51" t="s">
        <v>33</v>
      </c>
      <c r="D33" s="55" t="s">
        <v>19</v>
      </c>
      <c r="E33" s="52">
        <v>60</v>
      </c>
      <c r="F33" s="52">
        <v>14.5</v>
      </c>
      <c r="G33" s="52">
        <v>13</v>
      </c>
      <c r="H33" s="69">
        <v>717</v>
      </c>
      <c r="I33" s="69">
        <v>718</v>
      </c>
      <c r="J33" s="71">
        <f t="shared" si="4"/>
        <v>1</v>
      </c>
      <c r="K33" s="72" t="s">
        <v>18</v>
      </c>
      <c r="L33" s="52">
        <v>60</v>
      </c>
      <c r="M33" s="52">
        <v>14.5</v>
      </c>
      <c r="N33" s="52">
        <v>13</v>
      </c>
      <c r="O33" s="56" t="s">
        <v>135</v>
      </c>
      <c r="P33" s="52"/>
    </row>
    <row r="34" spans="1:16" ht="35.25" customHeight="1" x14ac:dyDescent="0.15">
      <c r="A34" s="49">
        <v>29</v>
      </c>
      <c r="B34" s="50" t="s">
        <v>43</v>
      </c>
      <c r="C34" s="51" t="s">
        <v>33</v>
      </c>
      <c r="D34" s="55" t="s">
        <v>27</v>
      </c>
      <c r="E34" s="52">
        <v>80</v>
      </c>
      <c r="F34" s="52">
        <v>32</v>
      </c>
      <c r="G34" s="52">
        <v>28.5</v>
      </c>
      <c r="H34" s="69">
        <v>697</v>
      </c>
      <c r="I34" s="69">
        <v>697.53300000000002</v>
      </c>
      <c r="J34" s="71">
        <f t="shared" si="4"/>
        <v>0.53300000000001546</v>
      </c>
      <c r="K34" s="72" t="s">
        <v>18</v>
      </c>
      <c r="L34" s="52">
        <v>80</v>
      </c>
      <c r="M34" s="52">
        <v>32</v>
      </c>
      <c r="N34" s="52">
        <v>28.5</v>
      </c>
      <c r="O34" s="64" t="s">
        <v>41</v>
      </c>
      <c r="P34" s="52"/>
    </row>
    <row r="35" spans="1:16" ht="35.25" customHeight="1" x14ac:dyDescent="0.15">
      <c r="A35" s="75" t="s">
        <v>47</v>
      </c>
      <c r="B35" s="75"/>
      <c r="C35" s="75"/>
      <c r="D35" s="55"/>
      <c r="E35" s="52"/>
      <c r="F35" s="52"/>
      <c r="G35" s="52"/>
      <c r="H35" s="69"/>
      <c r="I35" s="69"/>
      <c r="J35" s="71">
        <f>SUM(J4:J34)</f>
        <v>26.044000000000324</v>
      </c>
      <c r="K35" s="72"/>
      <c r="L35" s="58"/>
      <c r="M35" s="58"/>
      <c r="N35" s="58"/>
      <c r="O35" s="68"/>
      <c r="P35" s="52"/>
    </row>
  </sheetData>
  <autoFilter ref="A3:P35"/>
  <mergeCells count="17">
    <mergeCell ref="A35:C35"/>
    <mergeCell ref="A14:A15"/>
    <mergeCell ref="B14:B15"/>
    <mergeCell ref="C14:C15"/>
    <mergeCell ref="A23:A24"/>
    <mergeCell ref="B23:B24"/>
    <mergeCell ref="C23:C24"/>
    <mergeCell ref="I23:I24"/>
    <mergeCell ref="J23:J24"/>
    <mergeCell ref="K23:K24"/>
    <mergeCell ref="A1:B1"/>
    <mergeCell ref="A2:P2"/>
    <mergeCell ref="H14:H15"/>
    <mergeCell ref="I14:I15"/>
    <mergeCell ref="J14:J15"/>
    <mergeCell ref="K14:K15"/>
    <mergeCell ref="H23:H24"/>
  </mergeCells>
  <phoneticPr fontId="16" type="noConversion"/>
  <printOptions horizontalCentered="1"/>
  <pageMargins left="0.35433070866141736" right="0.23622047244094491" top="0.51181102362204722" bottom="0.74803149606299213" header="0.31496062992125984" footer="0.31496062992125984"/>
  <pageSetup paperSize="9" fitToHeight="0" orientation="landscape" useFirstPageNumber="1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Q35"/>
  <sheetViews>
    <sheetView zoomScaleNormal="100" workbookViewId="0">
      <selection activeCell="I41" sqref="I41"/>
    </sheetView>
  </sheetViews>
  <sheetFormatPr defaultRowHeight="13.5" x14ac:dyDescent="0.15"/>
  <cols>
    <col min="14" max="14" width="27.875" customWidth="1"/>
  </cols>
  <sheetData>
    <row r="3" spans="1:17" ht="48" x14ac:dyDescent="0.15">
      <c r="A3" s="29" t="s">
        <v>0</v>
      </c>
      <c r="B3" s="29" t="s">
        <v>1</v>
      </c>
      <c r="C3" s="30" t="s">
        <v>2</v>
      </c>
      <c r="D3" s="29" t="s">
        <v>11</v>
      </c>
      <c r="E3" s="29" t="s">
        <v>12</v>
      </c>
      <c r="F3" s="30" t="s">
        <v>3</v>
      </c>
      <c r="G3" s="30" t="s">
        <v>4</v>
      </c>
      <c r="H3" s="29" t="s">
        <v>5</v>
      </c>
      <c r="I3" s="29" t="s">
        <v>6</v>
      </c>
      <c r="J3" s="29" t="s">
        <v>13</v>
      </c>
      <c r="K3" s="29" t="s">
        <v>8</v>
      </c>
      <c r="L3" s="29" t="s">
        <v>9</v>
      </c>
      <c r="M3" s="29" t="s">
        <v>10</v>
      </c>
      <c r="N3" s="29" t="s">
        <v>14</v>
      </c>
      <c r="O3" s="29" t="s">
        <v>11</v>
      </c>
      <c r="P3" s="29" t="s">
        <v>12</v>
      </c>
      <c r="Q3" s="30" t="s">
        <v>15</v>
      </c>
    </row>
    <row r="4" spans="1:17" ht="24" hidden="1" x14ac:dyDescent="0.15">
      <c r="A4" s="31">
        <v>1</v>
      </c>
      <c r="B4" s="32" t="s">
        <v>16</v>
      </c>
      <c r="C4" s="33" t="s">
        <v>17</v>
      </c>
      <c r="D4" s="34">
        <v>9000</v>
      </c>
      <c r="E4" s="34" t="e">
        <f>#REF!*1000*9/1000</f>
        <v>#REF!</v>
      </c>
      <c r="F4" s="31">
        <v>5573</v>
      </c>
      <c r="G4" s="31">
        <v>5574</v>
      </c>
      <c r="H4" s="34">
        <v>1</v>
      </c>
      <c r="I4" s="12" t="s">
        <v>18</v>
      </c>
      <c r="J4" s="40" t="s">
        <v>20</v>
      </c>
      <c r="K4" s="30">
        <v>60</v>
      </c>
      <c r="L4" s="30">
        <v>10.5</v>
      </c>
      <c r="M4" s="30">
        <v>9</v>
      </c>
      <c r="N4" s="61" t="s">
        <v>121</v>
      </c>
      <c r="O4" s="34">
        <v>9000</v>
      </c>
      <c r="P4" s="34">
        <f t="shared" ref="P4:P9" si="0">H4*1000*9/1000</f>
        <v>9</v>
      </c>
      <c r="Q4" s="30"/>
    </row>
    <row r="5" spans="1:17" ht="24" hidden="1" x14ac:dyDescent="0.15">
      <c r="A5" s="31">
        <v>2</v>
      </c>
      <c r="B5" s="32" t="s">
        <v>16</v>
      </c>
      <c r="C5" s="33" t="s">
        <v>17</v>
      </c>
      <c r="D5" s="34">
        <v>9000</v>
      </c>
      <c r="E5" s="34" t="e">
        <f>#REF!*1000*9/1000</f>
        <v>#REF!</v>
      </c>
      <c r="F5" s="31">
        <v>5581</v>
      </c>
      <c r="G5" s="31">
        <v>5582</v>
      </c>
      <c r="H5" s="34">
        <v>1</v>
      </c>
      <c r="I5" s="12" t="s">
        <v>18</v>
      </c>
      <c r="J5" s="40" t="s">
        <v>22</v>
      </c>
      <c r="K5" s="30">
        <v>60</v>
      </c>
      <c r="L5" s="30">
        <v>10.5</v>
      </c>
      <c r="M5" s="30">
        <v>9</v>
      </c>
      <c r="N5" s="61" t="s">
        <v>121</v>
      </c>
      <c r="O5" s="34">
        <v>9000</v>
      </c>
      <c r="P5" s="34">
        <f t="shared" si="0"/>
        <v>9</v>
      </c>
      <c r="Q5" s="30"/>
    </row>
    <row r="6" spans="1:17" ht="24" hidden="1" x14ac:dyDescent="0.15">
      <c r="A6" s="31">
        <v>3</v>
      </c>
      <c r="B6" s="32" t="s">
        <v>16</v>
      </c>
      <c r="C6" s="33" t="s">
        <v>17</v>
      </c>
      <c r="D6" s="34">
        <v>9000</v>
      </c>
      <c r="E6" s="34" t="e">
        <f>#REF!*1000*9/1000</f>
        <v>#REF!</v>
      </c>
      <c r="F6" s="31">
        <v>5583</v>
      </c>
      <c r="G6" s="31">
        <v>5584</v>
      </c>
      <c r="H6" s="34">
        <v>1</v>
      </c>
      <c r="I6" s="12" t="s">
        <v>18</v>
      </c>
      <c r="J6" s="40" t="s">
        <v>23</v>
      </c>
      <c r="K6" s="30">
        <v>60</v>
      </c>
      <c r="L6" s="30">
        <v>10.5</v>
      </c>
      <c r="M6" s="30">
        <v>9</v>
      </c>
      <c r="N6" s="47" t="s">
        <v>125</v>
      </c>
      <c r="O6" s="34">
        <v>9000</v>
      </c>
      <c r="P6" s="34">
        <f t="shared" si="0"/>
        <v>9</v>
      </c>
      <c r="Q6" s="30"/>
    </row>
    <row r="7" spans="1:17" ht="24" x14ac:dyDescent="0.15">
      <c r="A7" s="31">
        <v>4</v>
      </c>
      <c r="B7" s="32" t="s">
        <v>16</v>
      </c>
      <c r="C7" s="33" t="s">
        <v>17</v>
      </c>
      <c r="D7" s="34">
        <v>10233</v>
      </c>
      <c r="E7" s="34" t="e">
        <f>#REF!*1000*9/1000</f>
        <v>#REF!</v>
      </c>
      <c r="F7" s="31">
        <v>5586.0929999999998</v>
      </c>
      <c r="G7" s="31">
        <v>5587.2280000000001</v>
      </c>
      <c r="H7" s="34">
        <v>1.1350000000002201</v>
      </c>
      <c r="I7" s="12" t="s">
        <v>18</v>
      </c>
      <c r="J7" s="40" t="s">
        <v>25</v>
      </c>
      <c r="K7" s="30">
        <v>60</v>
      </c>
      <c r="L7" s="30">
        <v>10.5</v>
      </c>
      <c r="M7" s="30">
        <v>9</v>
      </c>
      <c r="N7" s="35" t="s">
        <v>24</v>
      </c>
      <c r="O7" s="34">
        <v>10233</v>
      </c>
      <c r="P7" s="34">
        <f t="shared" si="0"/>
        <v>10.21500000000198</v>
      </c>
      <c r="Q7" s="30"/>
    </row>
    <row r="8" spans="1:17" ht="24" x14ac:dyDescent="0.15">
      <c r="A8" s="31">
        <v>5</v>
      </c>
      <c r="B8" s="32" t="s">
        <v>16</v>
      </c>
      <c r="C8" s="33" t="s">
        <v>17</v>
      </c>
      <c r="D8" s="34">
        <v>40704</v>
      </c>
      <c r="E8" s="34" t="e">
        <f>#REF!*1000*9/1000</f>
        <v>#REF!</v>
      </c>
      <c r="F8" s="31">
        <v>5587.2280000000001</v>
      </c>
      <c r="G8" s="31">
        <v>5587.902</v>
      </c>
      <c r="H8" s="34">
        <v>0.67399999999997795</v>
      </c>
      <c r="I8" s="12" t="s">
        <v>18</v>
      </c>
      <c r="J8" s="40" t="s">
        <v>25</v>
      </c>
      <c r="K8" s="30">
        <v>60</v>
      </c>
      <c r="L8" s="30">
        <v>8.5</v>
      </c>
      <c r="M8" s="30">
        <v>7</v>
      </c>
      <c r="N8" s="47" t="s">
        <v>128</v>
      </c>
      <c r="O8" s="34">
        <v>40704</v>
      </c>
      <c r="P8" s="34">
        <f t="shared" si="0"/>
        <v>6.0659999999998018</v>
      </c>
      <c r="Q8" s="30"/>
    </row>
    <row r="9" spans="1:17" ht="24" x14ac:dyDescent="0.15">
      <c r="A9" s="31">
        <v>6</v>
      </c>
      <c r="B9" s="32" t="s">
        <v>16</v>
      </c>
      <c r="C9" s="33" t="s">
        <v>17</v>
      </c>
      <c r="D9" s="34">
        <v>3033</v>
      </c>
      <c r="E9" s="34" t="e">
        <f>#REF!*1000*9/1000</f>
        <v>#REF!</v>
      </c>
      <c r="F9" s="31">
        <v>5622.2860000000001</v>
      </c>
      <c r="G9" s="31">
        <v>5622.6229999999996</v>
      </c>
      <c r="H9" s="34">
        <v>0.33699999999953401</v>
      </c>
      <c r="I9" s="12" t="s">
        <v>18</v>
      </c>
      <c r="J9" s="40" t="s">
        <v>26</v>
      </c>
      <c r="K9" s="30">
        <v>60</v>
      </c>
      <c r="L9" s="30">
        <v>10.5</v>
      </c>
      <c r="M9" s="30">
        <v>9</v>
      </c>
      <c r="N9" s="35" t="s">
        <v>24</v>
      </c>
      <c r="O9" s="34">
        <v>3033</v>
      </c>
      <c r="P9" s="34">
        <f t="shared" si="0"/>
        <v>3.0329999999958059</v>
      </c>
      <c r="Q9" s="30"/>
    </row>
    <row r="10" spans="1:17" ht="36" hidden="1" x14ac:dyDescent="0.15">
      <c r="A10" s="31">
        <v>7</v>
      </c>
      <c r="B10" s="32" t="s">
        <v>16</v>
      </c>
      <c r="C10" s="62" t="s">
        <v>122</v>
      </c>
      <c r="D10" s="36">
        <v>18481</v>
      </c>
      <c r="E10" s="34" t="e">
        <f>#REF!*24*1000/1000</f>
        <v>#REF!</v>
      </c>
      <c r="F10" s="31">
        <v>5625.7359999999999</v>
      </c>
      <c r="G10" s="31">
        <v>5627.3429999999998</v>
      </c>
      <c r="H10" s="34">
        <f t="shared" ref="H10" si="1">G10-F10</f>
        <v>1.6069999999999709</v>
      </c>
      <c r="I10" s="12" t="s">
        <v>39</v>
      </c>
      <c r="J10" s="40" t="s">
        <v>36</v>
      </c>
      <c r="K10" s="30">
        <v>80</v>
      </c>
      <c r="L10" s="30">
        <v>38</v>
      </c>
      <c r="M10" s="30">
        <v>23</v>
      </c>
      <c r="N10" s="35" t="s">
        <v>29</v>
      </c>
      <c r="O10" s="36">
        <v>18481</v>
      </c>
      <c r="P10" s="36" t="e">
        <f>E10</f>
        <v>#REF!</v>
      </c>
      <c r="Q10" s="30"/>
    </row>
    <row r="11" spans="1:17" ht="36" hidden="1" x14ac:dyDescent="0.15">
      <c r="A11" s="31">
        <v>8</v>
      </c>
      <c r="B11" s="32" t="s">
        <v>16</v>
      </c>
      <c r="C11" s="33" t="s">
        <v>17</v>
      </c>
      <c r="D11" s="34">
        <v>7555.5</v>
      </c>
      <c r="E11" s="34" t="e">
        <f>#REF!*24*1000/1000</f>
        <v>#REF!</v>
      </c>
      <c r="F11" s="31">
        <v>5627.3429999999998</v>
      </c>
      <c r="G11" s="31">
        <v>5628</v>
      </c>
      <c r="H11" s="34">
        <v>0.65700000000015302</v>
      </c>
      <c r="I11" s="12" t="s">
        <v>18</v>
      </c>
      <c r="J11" s="40" t="s">
        <v>28</v>
      </c>
      <c r="K11" s="30">
        <v>80</v>
      </c>
      <c r="L11" s="30">
        <v>38</v>
      </c>
      <c r="M11" s="30">
        <v>23</v>
      </c>
      <c r="N11" s="35" t="s">
        <v>29</v>
      </c>
      <c r="O11" s="34">
        <v>7555.5</v>
      </c>
      <c r="P11" s="34" t="e">
        <f>E11</f>
        <v>#REF!</v>
      </c>
      <c r="Q11" s="30"/>
    </row>
    <row r="12" spans="1:17" ht="36" hidden="1" x14ac:dyDescent="0.15">
      <c r="A12" s="31">
        <v>9</v>
      </c>
      <c r="B12" s="32" t="s">
        <v>16</v>
      </c>
      <c r="C12" s="33" t="s">
        <v>17</v>
      </c>
      <c r="D12" s="34">
        <v>13110</v>
      </c>
      <c r="E12" s="34" t="e">
        <f>#REF!*24*1000/1000</f>
        <v>#REF!</v>
      </c>
      <c r="F12" s="31">
        <v>5628</v>
      </c>
      <c r="G12" s="31">
        <v>5629.14</v>
      </c>
      <c r="H12" s="34">
        <v>1.1400000000003301</v>
      </c>
      <c r="I12" s="12" t="s">
        <v>18</v>
      </c>
      <c r="J12" s="40" t="s">
        <v>28</v>
      </c>
      <c r="K12" s="30">
        <v>80</v>
      </c>
      <c r="L12" s="30">
        <v>38</v>
      </c>
      <c r="M12" s="30">
        <v>23</v>
      </c>
      <c r="N12" s="35" t="s">
        <v>29</v>
      </c>
      <c r="O12" s="34">
        <v>13110</v>
      </c>
      <c r="P12" s="34" t="e">
        <f>E12</f>
        <v>#REF!</v>
      </c>
      <c r="Q12" s="30"/>
    </row>
    <row r="13" spans="1:17" ht="24" hidden="1" x14ac:dyDescent="0.15">
      <c r="A13" s="31">
        <v>10</v>
      </c>
      <c r="B13" s="32" t="s">
        <v>30</v>
      </c>
      <c r="C13" s="33" t="s">
        <v>31</v>
      </c>
      <c r="D13" s="36">
        <v>2152.5</v>
      </c>
      <c r="E13" s="37">
        <v>2.153</v>
      </c>
      <c r="F13" s="31">
        <v>2157.1289999999999</v>
      </c>
      <c r="G13" s="31">
        <v>2157.3339999999998</v>
      </c>
      <c r="H13" s="34">
        <f t="shared" ref="H13:H34" si="2">G13-F13</f>
        <v>0.20499999999992724</v>
      </c>
      <c r="I13" s="12" t="s">
        <v>18</v>
      </c>
      <c r="J13" s="40" t="s">
        <v>25</v>
      </c>
      <c r="K13" s="30">
        <v>60</v>
      </c>
      <c r="L13" s="30">
        <v>12</v>
      </c>
      <c r="M13" s="30">
        <v>12</v>
      </c>
      <c r="N13" s="47" t="s">
        <v>124</v>
      </c>
      <c r="O13" s="36">
        <v>2152.5</v>
      </c>
      <c r="P13" s="45">
        <v>2.5630000000000002</v>
      </c>
      <c r="Q13" s="30"/>
    </row>
    <row r="14" spans="1:17" ht="84" hidden="1" customHeight="1" x14ac:dyDescent="0.15">
      <c r="A14" s="88">
        <v>11</v>
      </c>
      <c r="B14" s="90" t="s">
        <v>30</v>
      </c>
      <c r="C14" s="94" t="s">
        <v>131</v>
      </c>
      <c r="D14" s="36"/>
      <c r="E14" s="83">
        <v>8.3729999999999993</v>
      </c>
      <c r="F14" s="31">
        <v>2184</v>
      </c>
      <c r="G14" s="31">
        <v>2184.6149999999998</v>
      </c>
      <c r="H14" s="34">
        <f t="shared" si="2"/>
        <v>0.61499999999978172</v>
      </c>
      <c r="I14" s="12" t="s">
        <v>18</v>
      </c>
      <c r="J14" s="40" t="s">
        <v>26</v>
      </c>
      <c r="K14" s="30"/>
      <c r="L14" s="30"/>
      <c r="M14" s="30"/>
      <c r="N14" s="47" t="s">
        <v>123</v>
      </c>
      <c r="O14" s="36"/>
      <c r="P14" s="45">
        <v>5.23</v>
      </c>
      <c r="Q14" s="30"/>
    </row>
    <row r="15" spans="1:17" ht="56.25" hidden="1" customHeight="1" x14ac:dyDescent="0.15">
      <c r="A15" s="89"/>
      <c r="B15" s="91"/>
      <c r="C15" s="93"/>
      <c r="D15" s="36">
        <v>8245</v>
      </c>
      <c r="E15" s="84"/>
      <c r="F15" s="31">
        <v>2184.6149999999998</v>
      </c>
      <c r="G15" s="31">
        <v>2185</v>
      </c>
      <c r="H15" s="34">
        <f t="shared" si="2"/>
        <v>0.38500000000021828</v>
      </c>
      <c r="I15" s="12" t="s">
        <v>18</v>
      </c>
      <c r="J15" s="40" t="s">
        <v>26</v>
      </c>
      <c r="K15" s="30">
        <v>60</v>
      </c>
      <c r="L15" s="30">
        <v>10</v>
      </c>
      <c r="M15" s="30">
        <v>7</v>
      </c>
      <c r="N15" s="61" t="s">
        <v>121</v>
      </c>
      <c r="O15" s="36">
        <v>8245</v>
      </c>
      <c r="P15" s="45">
        <v>3.27</v>
      </c>
      <c r="Q15" s="30"/>
    </row>
    <row r="16" spans="1:17" ht="24" hidden="1" x14ac:dyDescent="0.15">
      <c r="A16" s="31">
        <v>12</v>
      </c>
      <c r="B16" s="32" t="s">
        <v>30</v>
      </c>
      <c r="C16" s="33" t="s">
        <v>31</v>
      </c>
      <c r="D16" s="36">
        <v>8500</v>
      </c>
      <c r="E16" s="38">
        <v>8.3729999999999993</v>
      </c>
      <c r="F16" s="31">
        <v>2185</v>
      </c>
      <c r="G16" s="31">
        <v>2186</v>
      </c>
      <c r="H16" s="34">
        <f t="shared" si="2"/>
        <v>1</v>
      </c>
      <c r="I16" s="12" t="s">
        <v>18</v>
      </c>
      <c r="J16" s="40" t="s">
        <v>32</v>
      </c>
      <c r="K16" s="30">
        <v>60</v>
      </c>
      <c r="L16" s="30">
        <v>10</v>
      </c>
      <c r="M16" s="30">
        <v>7</v>
      </c>
      <c r="N16" s="61" t="s">
        <v>121</v>
      </c>
      <c r="O16" s="36">
        <v>8500</v>
      </c>
      <c r="P16" s="45">
        <v>8.5</v>
      </c>
      <c r="Q16" s="30"/>
    </row>
    <row r="17" spans="1:17" ht="24" hidden="1" x14ac:dyDescent="0.15">
      <c r="A17" s="31">
        <v>13</v>
      </c>
      <c r="B17" s="32" t="s">
        <v>30</v>
      </c>
      <c r="C17" s="33" t="s">
        <v>33</v>
      </c>
      <c r="D17" s="36">
        <v>8177</v>
      </c>
      <c r="E17" s="38">
        <v>8.1769999999999996</v>
      </c>
      <c r="F17" s="31">
        <v>2203</v>
      </c>
      <c r="G17" s="31">
        <v>2203.962</v>
      </c>
      <c r="H17" s="34">
        <f t="shared" si="2"/>
        <v>0.96199999999998909</v>
      </c>
      <c r="I17" s="12" t="s">
        <v>18</v>
      </c>
      <c r="J17" s="40" t="s">
        <v>20</v>
      </c>
      <c r="K17" s="30">
        <v>60</v>
      </c>
      <c r="L17" s="30">
        <v>10</v>
      </c>
      <c r="M17" s="30">
        <v>7</v>
      </c>
      <c r="N17" s="47" t="s">
        <v>123</v>
      </c>
      <c r="O17" s="36">
        <v>8177</v>
      </c>
      <c r="P17" s="45">
        <v>8.9269999999999996</v>
      </c>
      <c r="Q17" s="30"/>
    </row>
    <row r="18" spans="1:17" ht="24" hidden="1" x14ac:dyDescent="0.15">
      <c r="A18" s="49">
        <v>14</v>
      </c>
      <c r="B18" s="50" t="s">
        <v>34</v>
      </c>
      <c r="C18" s="51" t="s">
        <v>33</v>
      </c>
      <c r="D18" s="57">
        <f>7545+387.5</f>
        <v>7932.5</v>
      </c>
      <c r="E18" s="58">
        <v>8.4827793733680306</v>
      </c>
      <c r="F18" s="49">
        <v>1261.9939999999999</v>
      </c>
      <c r="G18" s="49">
        <v>1263</v>
      </c>
      <c r="H18" s="53">
        <f t="shared" si="2"/>
        <v>1.0060000000000855</v>
      </c>
      <c r="I18" s="54" t="s">
        <v>18</v>
      </c>
      <c r="J18" s="59" t="s">
        <v>36</v>
      </c>
      <c r="K18" s="52">
        <v>30</v>
      </c>
      <c r="L18" s="52">
        <v>8.5</v>
      </c>
      <c r="M18" s="52">
        <v>7</v>
      </c>
      <c r="N18" s="56" t="s">
        <v>119</v>
      </c>
      <c r="O18" s="57">
        <f>7545+387.5</f>
        <v>7932.5</v>
      </c>
      <c r="P18" s="60">
        <v>6.9684543080938903</v>
      </c>
      <c r="Q18" s="52"/>
    </row>
    <row r="19" spans="1:17" ht="24" hidden="1" x14ac:dyDescent="0.15">
      <c r="A19" s="49">
        <v>15</v>
      </c>
      <c r="B19" s="50" t="s">
        <v>34</v>
      </c>
      <c r="C19" s="51" t="s">
        <v>33</v>
      </c>
      <c r="D19" s="57">
        <f>6817.5+659.7</f>
        <v>7477.2</v>
      </c>
      <c r="E19" s="58">
        <v>7.9744206266319697</v>
      </c>
      <c r="F19" s="49">
        <v>1263</v>
      </c>
      <c r="G19" s="49">
        <v>1263.9090000000001</v>
      </c>
      <c r="H19" s="53">
        <f t="shared" si="2"/>
        <v>0.9090000000001055</v>
      </c>
      <c r="I19" s="54" t="s">
        <v>18</v>
      </c>
      <c r="J19" s="59" t="s">
        <v>22</v>
      </c>
      <c r="K19" s="52">
        <v>30</v>
      </c>
      <c r="L19" s="52">
        <v>8.5</v>
      </c>
      <c r="M19" s="52">
        <v>7</v>
      </c>
      <c r="N19" s="56" t="s">
        <v>120</v>
      </c>
      <c r="O19" s="57">
        <f>6817.5+659.7</f>
        <v>7477.2</v>
      </c>
      <c r="P19" s="60">
        <v>6.3630000000000004</v>
      </c>
      <c r="Q19" s="52"/>
    </row>
    <row r="20" spans="1:17" ht="24" hidden="1" x14ac:dyDescent="0.15">
      <c r="A20" s="31">
        <v>16</v>
      </c>
      <c r="B20" s="32" t="s">
        <v>34</v>
      </c>
      <c r="C20" s="33" t="s">
        <v>33</v>
      </c>
      <c r="D20" s="36">
        <v>4352</v>
      </c>
      <c r="E20" s="38">
        <v>4.3520000000000003</v>
      </c>
      <c r="F20" s="31">
        <v>1278.4880000000001</v>
      </c>
      <c r="G20" s="31">
        <v>1279</v>
      </c>
      <c r="H20" s="34">
        <f t="shared" si="2"/>
        <v>0.51199999999994361</v>
      </c>
      <c r="I20" s="12" t="s">
        <v>18</v>
      </c>
      <c r="J20" s="40" t="s">
        <v>37</v>
      </c>
      <c r="K20" s="30">
        <v>40</v>
      </c>
      <c r="L20" s="30">
        <v>10</v>
      </c>
      <c r="M20" s="30">
        <v>7</v>
      </c>
      <c r="N20" s="47" t="s">
        <v>123</v>
      </c>
      <c r="O20" s="36">
        <v>4352</v>
      </c>
      <c r="P20" s="45">
        <v>6.1439999999993198</v>
      </c>
      <c r="Q20" s="30"/>
    </row>
    <row r="21" spans="1:17" ht="24" hidden="1" x14ac:dyDescent="0.15">
      <c r="A21" s="31">
        <v>17</v>
      </c>
      <c r="B21" s="32" t="s">
        <v>34</v>
      </c>
      <c r="C21" s="33" t="s">
        <v>33</v>
      </c>
      <c r="D21" s="36">
        <v>8500</v>
      </c>
      <c r="E21" s="38">
        <v>8.5</v>
      </c>
      <c r="F21" s="31">
        <v>1279</v>
      </c>
      <c r="G21" s="31">
        <v>1280</v>
      </c>
      <c r="H21" s="34">
        <f t="shared" si="2"/>
        <v>1</v>
      </c>
      <c r="I21" s="12" t="s">
        <v>18</v>
      </c>
      <c r="J21" s="40" t="s">
        <v>38</v>
      </c>
      <c r="K21" s="30">
        <v>40</v>
      </c>
      <c r="L21" s="30">
        <v>10</v>
      </c>
      <c r="M21" s="30">
        <v>7</v>
      </c>
      <c r="N21" s="47" t="s">
        <v>126</v>
      </c>
      <c r="O21" s="36">
        <v>8500</v>
      </c>
      <c r="P21" s="45">
        <v>12</v>
      </c>
      <c r="Q21" s="30"/>
    </row>
    <row r="22" spans="1:17" ht="24" hidden="1" x14ac:dyDescent="0.15">
      <c r="A22" s="31">
        <v>18</v>
      </c>
      <c r="B22" s="32" t="s">
        <v>34</v>
      </c>
      <c r="C22" s="33" t="s">
        <v>33</v>
      </c>
      <c r="D22" s="36">
        <v>6026.5</v>
      </c>
      <c r="E22" s="38">
        <v>6.0265000000000004</v>
      </c>
      <c r="F22" s="31">
        <v>1280</v>
      </c>
      <c r="G22" s="31">
        <v>1280.741</v>
      </c>
      <c r="H22" s="34">
        <f t="shared" si="2"/>
        <v>0.74099999999998545</v>
      </c>
      <c r="I22" s="12" t="s">
        <v>18</v>
      </c>
      <c r="J22" s="40" t="s">
        <v>38</v>
      </c>
      <c r="K22" s="30">
        <v>40</v>
      </c>
      <c r="L22" s="30">
        <v>10</v>
      </c>
      <c r="M22" s="30">
        <v>7</v>
      </c>
      <c r="N22" s="47" t="s">
        <v>126</v>
      </c>
      <c r="O22" s="36">
        <v>6026.5</v>
      </c>
      <c r="P22" s="45">
        <v>8.8919999999998307</v>
      </c>
      <c r="Q22" s="30"/>
    </row>
    <row r="23" spans="1:17" ht="84" hidden="1" customHeight="1" x14ac:dyDescent="0.15">
      <c r="A23" s="88">
        <v>19</v>
      </c>
      <c r="B23" s="90" t="s">
        <v>34</v>
      </c>
      <c r="C23" s="92" t="s">
        <v>33</v>
      </c>
      <c r="D23" s="36"/>
      <c r="E23" s="83">
        <v>10.701499999999999</v>
      </c>
      <c r="F23" s="31">
        <v>1280.741</v>
      </c>
      <c r="G23" s="31">
        <v>1281.2470000000001</v>
      </c>
      <c r="H23" s="34">
        <f t="shared" si="2"/>
        <v>0.50600000000008549</v>
      </c>
      <c r="I23" s="12" t="s">
        <v>18</v>
      </c>
      <c r="J23" s="40" t="s">
        <v>20</v>
      </c>
      <c r="K23" s="30"/>
      <c r="L23" s="30"/>
      <c r="M23" s="30"/>
      <c r="N23" s="47" t="s">
        <v>127</v>
      </c>
      <c r="O23" s="36"/>
      <c r="P23" s="45">
        <v>5.16</v>
      </c>
      <c r="Q23" s="30"/>
    </row>
    <row r="24" spans="1:17" ht="72" customHeight="1" x14ac:dyDescent="0.15">
      <c r="A24" s="89"/>
      <c r="B24" s="91"/>
      <c r="C24" s="93"/>
      <c r="D24" s="36">
        <v>10701.5</v>
      </c>
      <c r="E24" s="84"/>
      <c r="F24" s="31">
        <v>1281.2470000000001</v>
      </c>
      <c r="G24" s="31">
        <v>1282</v>
      </c>
      <c r="H24" s="34">
        <f t="shared" si="2"/>
        <v>0.75299999999992906</v>
      </c>
      <c r="I24" s="12" t="s">
        <v>18</v>
      </c>
      <c r="J24" s="40" t="s">
        <v>20</v>
      </c>
      <c r="K24" s="30">
        <v>40</v>
      </c>
      <c r="L24" s="30">
        <v>10</v>
      </c>
      <c r="M24" s="30">
        <v>7</v>
      </c>
      <c r="N24" s="47" t="s">
        <v>130</v>
      </c>
      <c r="O24" s="36">
        <v>10701.5</v>
      </c>
      <c r="P24" s="45">
        <v>7.6890000000000001</v>
      </c>
      <c r="Q24" s="30"/>
    </row>
    <row r="25" spans="1:17" ht="24" x14ac:dyDescent="0.15">
      <c r="A25" s="31">
        <v>20</v>
      </c>
      <c r="B25" s="32" t="s">
        <v>34</v>
      </c>
      <c r="C25" s="33" t="s">
        <v>33</v>
      </c>
      <c r="D25" s="36">
        <v>2800</v>
      </c>
      <c r="E25" s="38">
        <v>2.8</v>
      </c>
      <c r="F25" s="31">
        <v>1282</v>
      </c>
      <c r="G25" s="31">
        <v>1282.3499999999999</v>
      </c>
      <c r="H25" s="34">
        <f t="shared" si="2"/>
        <v>0.34999999999990905</v>
      </c>
      <c r="I25" s="12" t="s">
        <v>18</v>
      </c>
      <c r="J25" s="40" t="s">
        <v>20</v>
      </c>
      <c r="K25" s="30">
        <v>40</v>
      </c>
      <c r="L25" s="30">
        <v>9.5</v>
      </c>
      <c r="M25" s="30">
        <v>7</v>
      </c>
      <c r="N25" s="47" t="s">
        <v>129</v>
      </c>
      <c r="O25" s="36">
        <v>2800</v>
      </c>
      <c r="P25" s="45">
        <v>7.3499999999980901</v>
      </c>
      <c r="Q25" s="30"/>
    </row>
    <row r="26" spans="1:17" ht="24" hidden="1" x14ac:dyDescent="0.15">
      <c r="A26" s="31">
        <v>21</v>
      </c>
      <c r="B26" s="32" t="s">
        <v>34</v>
      </c>
      <c r="C26" s="33" t="s">
        <v>33</v>
      </c>
      <c r="D26" s="36">
        <v>6426</v>
      </c>
      <c r="E26" s="38">
        <v>6.4249999999999998</v>
      </c>
      <c r="F26" s="31">
        <v>1282.3499999999999</v>
      </c>
      <c r="G26" s="31">
        <v>1283</v>
      </c>
      <c r="H26" s="46">
        <f t="shared" si="2"/>
        <v>0.65000000000009095</v>
      </c>
      <c r="I26" s="12" t="s">
        <v>18</v>
      </c>
      <c r="J26" s="40" t="s">
        <v>40</v>
      </c>
      <c r="K26" s="30">
        <v>80</v>
      </c>
      <c r="L26" s="30">
        <v>24.5</v>
      </c>
      <c r="M26" s="30">
        <v>24.5</v>
      </c>
      <c r="N26" s="35" t="s">
        <v>41</v>
      </c>
      <c r="O26" s="36">
        <v>6426</v>
      </c>
      <c r="P26" s="45">
        <v>6.8250000000009496</v>
      </c>
      <c r="Q26" s="30"/>
    </row>
    <row r="27" spans="1:17" ht="36" hidden="1" x14ac:dyDescent="0.15">
      <c r="A27" s="31">
        <v>22</v>
      </c>
      <c r="B27" s="32" t="s">
        <v>43</v>
      </c>
      <c r="C27" s="33" t="s">
        <v>17</v>
      </c>
      <c r="D27" s="36">
        <v>15000</v>
      </c>
      <c r="E27" s="36" t="e">
        <f>#REF!*1000*15/1000</f>
        <v>#REF!</v>
      </c>
      <c r="F27" s="31">
        <v>656.94899999999996</v>
      </c>
      <c r="G27" s="31">
        <v>658</v>
      </c>
      <c r="H27" s="34">
        <v>1.0510000000000399</v>
      </c>
      <c r="I27" s="12" t="s">
        <v>18</v>
      </c>
      <c r="J27" s="40" t="s">
        <v>22</v>
      </c>
      <c r="K27" s="30">
        <v>60</v>
      </c>
      <c r="L27" s="30">
        <v>16.5</v>
      </c>
      <c r="M27" s="30">
        <v>15</v>
      </c>
      <c r="N27" s="35" t="s">
        <v>29</v>
      </c>
      <c r="O27" s="36">
        <v>15000</v>
      </c>
      <c r="P27" s="36" t="e">
        <f t="shared" ref="P27:P30" si="3">E27</f>
        <v>#REF!</v>
      </c>
      <c r="Q27" s="30"/>
    </row>
    <row r="28" spans="1:17" ht="36" hidden="1" x14ac:dyDescent="0.15">
      <c r="A28" s="31">
        <v>23</v>
      </c>
      <c r="B28" s="32" t="s">
        <v>43</v>
      </c>
      <c r="C28" s="33" t="s">
        <v>17</v>
      </c>
      <c r="D28" s="36">
        <v>15000</v>
      </c>
      <c r="E28" s="36" t="e">
        <f>#REF!*1000*15/1000</f>
        <v>#REF!</v>
      </c>
      <c r="F28" s="31">
        <v>658</v>
      </c>
      <c r="G28" s="31">
        <v>659</v>
      </c>
      <c r="H28" s="34">
        <v>1</v>
      </c>
      <c r="I28" s="12" t="s">
        <v>18</v>
      </c>
      <c r="J28" s="40" t="s">
        <v>28</v>
      </c>
      <c r="K28" s="30">
        <v>60</v>
      </c>
      <c r="L28" s="30">
        <v>15</v>
      </c>
      <c r="M28" s="30">
        <v>15</v>
      </c>
      <c r="N28" s="35" t="s">
        <v>29</v>
      </c>
      <c r="O28" s="36">
        <v>15000</v>
      </c>
      <c r="P28" s="36" t="e">
        <f t="shared" si="3"/>
        <v>#REF!</v>
      </c>
      <c r="Q28" s="30"/>
    </row>
    <row r="29" spans="1:17" ht="24" hidden="1" x14ac:dyDescent="0.15">
      <c r="A29" s="31">
        <v>24</v>
      </c>
      <c r="B29" s="32" t="s">
        <v>43</v>
      </c>
      <c r="C29" s="33" t="s">
        <v>17</v>
      </c>
      <c r="D29" s="36">
        <v>15000</v>
      </c>
      <c r="E29" s="36" t="e">
        <f>#REF!*1000*15/1000</f>
        <v>#REF!</v>
      </c>
      <c r="F29" s="31">
        <v>670</v>
      </c>
      <c r="G29" s="31">
        <v>671</v>
      </c>
      <c r="H29" s="34">
        <v>1</v>
      </c>
      <c r="I29" s="12" t="s">
        <v>18</v>
      </c>
      <c r="J29" s="40" t="s">
        <v>25</v>
      </c>
      <c r="K29" s="30">
        <v>60</v>
      </c>
      <c r="L29" s="30">
        <v>16.5</v>
      </c>
      <c r="M29" s="30">
        <v>15</v>
      </c>
      <c r="N29" s="41" t="s">
        <v>21</v>
      </c>
      <c r="O29" s="36">
        <v>15000</v>
      </c>
      <c r="P29" s="36" t="e">
        <f t="shared" si="3"/>
        <v>#REF!</v>
      </c>
      <c r="Q29" s="30"/>
    </row>
    <row r="30" spans="1:17" ht="24" hidden="1" x14ac:dyDescent="0.15">
      <c r="A30" s="31">
        <v>25</v>
      </c>
      <c r="B30" s="32" t="s">
        <v>43</v>
      </c>
      <c r="C30" s="33" t="s">
        <v>17</v>
      </c>
      <c r="D30" s="36">
        <v>15000</v>
      </c>
      <c r="E30" s="36" t="e">
        <f>#REF!*1000*15/1000</f>
        <v>#REF!</v>
      </c>
      <c r="F30" s="31">
        <v>674</v>
      </c>
      <c r="G30" s="31">
        <v>675</v>
      </c>
      <c r="H30" s="34">
        <v>1</v>
      </c>
      <c r="I30" s="12" t="s">
        <v>18</v>
      </c>
      <c r="J30" s="40" t="s">
        <v>44</v>
      </c>
      <c r="K30" s="30">
        <v>60</v>
      </c>
      <c r="L30" s="30">
        <v>16.5</v>
      </c>
      <c r="M30" s="30">
        <v>15</v>
      </c>
      <c r="N30" s="41" t="s">
        <v>21</v>
      </c>
      <c r="O30" s="36">
        <v>15000</v>
      </c>
      <c r="P30" s="36" t="e">
        <f t="shared" si="3"/>
        <v>#REF!</v>
      </c>
      <c r="Q30" s="30"/>
    </row>
    <row r="31" spans="1:17" ht="36" hidden="1" x14ac:dyDescent="0.15">
      <c r="A31" s="31">
        <v>26</v>
      </c>
      <c r="B31" s="32" t="s">
        <v>43</v>
      </c>
      <c r="C31" s="33" t="s">
        <v>17</v>
      </c>
      <c r="D31" s="36">
        <v>19740</v>
      </c>
      <c r="E31" s="36" t="e">
        <f>#REF!*1000*15/1000</f>
        <v>#REF!</v>
      </c>
      <c r="F31" s="31">
        <v>675</v>
      </c>
      <c r="G31" s="31">
        <v>676.31600000000003</v>
      </c>
      <c r="H31" s="34">
        <v>1.31600000000003</v>
      </c>
      <c r="I31" s="12" t="s">
        <v>18</v>
      </c>
      <c r="J31" s="40" t="s">
        <v>23</v>
      </c>
      <c r="K31" s="30">
        <v>60</v>
      </c>
      <c r="L31" s="30">
        <v>16.5</v>
      </c>
      <c r="M31" s="30">
        <v>15</v>
      </c>
      <c r="N31" s="41" t="s">
        <v>21</v>
      </c>
      <c r="O31" s="36">
        <v>19740</v>
      </c>
      <c r="P31" s="36">
        <f>810*15/1000</f>
        <v>12.15</v>
      </c>
      <c r="Q31" s="29" t="s">
        <v>45</v>
      </c>
    </row>
    <row r="32" spans="1:17" ht="24" hidden="1" x14ac:dyDescent="0.15">
      <c r="A32" s="31">
        <v>27</v>
      </c>
      <c r="B32" s="32" t="s">
        <v>43</v>
      </c>
      <c r="C32" s="33" t="s">
        <v>33</v>
      </c>
      <c r="D32" s="36">
        <v>14500</v>
      </c>
      <c r="E32" s="38">
        <v>13</v>
      </c>
      <c r="F32" s="31">
        <v>714</v>
      </c>
      <c r="G32" s="31">
        <v>715</v>
      </c>
      <c r="H32" s="34">
        <f t="shared" si="2"/>
        <v>1</v>
      </c>
      <c r="I32" s="12" t="s">
        <v>18</v>
      </c>
      <c r="J32" s="40" t="s">
        <v>44</v>
      </c>
      <c r="K32" s="30">
        <v>60</v>
      </c>
      <c r="L32" s="30">
        <v>14.5</v>
      </c>
      <c r="M32" s="30">
        <v>13</v>
      </c>
      <c r="N32" s="41" t="s">
        <v>21</v>
      </c>
      <c r="O32" s="36">
        <v>14500</v>
      </c>
      <c r="P32" s="45">
        <v>15</v>
      </c>
      <c r="Q32" s="30"/>
    </row>
    <row r="33" spans="1:17" ht="24" hidden="1" x14ac:dyDescent="0.15">
      <c r="A33" s="31">
        <v>28</v>
      </c>
      <c r="B33" s="32" t="s">
        <v>43</v>
      </c>
      <c r="C33" s="33" t="s">
        <v>33</v>
      </c>
      <c r="D33" s="36">
        <v>13949</v>
      </c>
      <c r="E33" s="38">
        <v>12.506</v>
      </c>
      <c r="F33" s="31">
        <v>717</v>
      </c>
      <c r="G33" s="31">
        <v>718</v>
      </c>
      <c r="H33" s="34">
        <f t="shared" si="2"/>
        <v>1</v>
      </c>
      <c r="I33" s="12" t="s">
        <v>18</v>
      </c>
      <c r="J33" s="40" t="s">
        <v>46</v>
      </c>
      <c r="K33" s="30">
        <v>60</v>
      </c>
      <c r="L33" s="30">
        <v>14.5</v>
      </c>
      <c r="M33" s="30">
        <v>13</v>
      </c>
      <c r="N33" s="47" t="s">
        <v>123</v>
      </c>
      <c r="O33" s="36">
        <v>13949</v>
      </c>
      <c r="P33" s="45">
        <v>14.696</v>
      </c>
      <c r="Q33" s="30"/>
    </row>
    <row r="34" spans="1:17" ht="24" hidden="1" x14ac:dyDescent="0.15">
      <c r="A34" s="31">
        <v>29</v>
      </c>
      <c r="B34" s="32" t="s">
        <v>43</v>
      </c>
      <c r="C34" s="33" t="s">
        <v>33</v>
      </c>
      <c r="D34" s="36">
        <f>3528+2786</f>
        <v>6314</v>
      </c>
      <c r="E34" s="38">
        <v>9.7129999999999992</v>
      </c>
      <c r="F34" s="31">
        <v>697</v>
      </c>
      <c r="G34" s="31">
        <v>697.53300000000002</v>
      </c>
      <c r="H34" s="34">
        <f t="shared" si="2"/>
        <v>0.53300000000001546</v>
      </c>
      <c r="I34" s="12" t="s">
        <v>18</v>
      </c>
      <c r="J34" s="40" t="s">
        <v>36</v>
      </c>
      <c r="K34" s="30">
        <v>80</v>
      </c>
      <c r="L34" s="30">
        <v>32</v>
      </c>
      <c r="M34" s="30">
        <v>28.5</v>
      </c>
      <c r="N34" s="35" t="s">
        <v>41</v>
      </c>
      <c r="O34" s="36">
        <f>3528+2786</f>
        <v>6314</v>
      </c>
      <c r="P34" s="45">
        <v>20.983000000000001</v>
      </c>
      <c r="Q34" s="30"/>
    </row>
    <row r="35" spans="1:17" hidden="1" x14ac:dyDescent="0.15">
      <c r="A35" s="85" t="s">
        <v>47</v>
      </c>
      <c r="B35" s="86"/>
      <c r="C35" s="87"/>
      <c r="D35" s="36"/>
      <c r="E35" s="38" t="e">
        <f>SUM(E4:E34)</f>
        <v>#REF!</v>
      </c>
      <c r="F35" s="39"/>
      <c r="G35" s="39"/>
      <c r="H35" s="34">
        <f>SUM(H4:H34)</f>
        <v>26.044000000000324</v>
      </c>
      <c r="I35" s="42"/>
      <c r="J35" s="43"/>
      <c r="K35" s="38"/>
      <c r="L35" s="38"/>
      <c r="M35" s="38"/>
      <c r="N35" s="44"/>
      <c r="O35" s="38"/>
      <c r="P35" s="38" t="e">
        <f>SUM(P4:P34)</f>
        <v>#REF!</v>
      </c>
      <c r="Q35" s="30"/>
    </row>
  </sheetData>
  <autoFilter ref="A3:Q35">
    <filterColumn colId="13">
      <filters>
        <filter val="挖除基层、面层后重铺26cm厚面层+18cm水泥稳定级配碎石基层"/>
      </filters>
    </filterColumn>
  </autoFilter>
  <mergeCells count="9">
    <mergeCell ref="E23:E24"/>
    <mergeCell ref="A35:C35"/>
    <mergeCell ref="E14:E15"/>
    <mergeCell ref="A23:A24"/>
    <mergeCell ref="B23:B24"/>
    <mergeCell ref="C23:C24"/>
    <mergeCell ref="A14:A15"/>
    <mergeCell ref="B14:B15"/>
    <mergeCell ref="C14:C15"/>
  </mergeCells>
  <phoneticPr fontId="1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18"/>
  <sheetViews>
    <sheetView zoomScale="70" zoomScaleNormal="70" workbookViewId="0">
      <pane xSplit="26" ySplit="3" topLeftCell="AA4" activePane="bottomRight" state="frozen"/>
      <selection pane="topRight"/>
      <selection pane="bottomLeft"/>
      <selection pane="bottomRight" activeCell="L10" sqref="L10"/>
    </sheetView>
  </sheetViews>
  <sheetFormatPr defaultColWidth="9" defaultRowHeight="23.1" customHeight="1" x14ac:dyDescent="0.15"/>
  <cols>
    <col min="1" max="1" width="9" style="1" customWidth="1"/>
    <col min="2" max="2" width="15.5" style="1" customWidth="1"/>
    <col min="3" max="4" width="9" style="1"/>
    <col min="5" max="6" width="9.375" style="1" customWidth="1"/>
    <col min="7" max="7" width="9.125" style="1" customWidth="1"/>
    <col min="8" max="11" width="9" style="1" customWidth="1"/>
    <col min="12" max="13" width="11.125" style="1" customWidth="1"/>
    <col min="14" max="14" width="7.875" style="1" customWidth="1"/>
    <col min="15" max="16" width="9" style="1" customWidth="1"/>
    <col min="17" max="17" width="8.375" style="1" customWidth="1"/>
    <col min="18" max="24" width="9.5" style="1" customWidth="1"/>
    <col min="25" max="25" width="47.375" style="1" customWidth="1"/>
    <col min="26" max="27" width="9" style="1" customWidth="1"/>
    <col min="28" max="16384" width="9" style="1"/>
  </cols>
  <sheetData>
    <row r="1" spans="1:26" ht="60" customHeight="1" x14ac:dyDescent="0.15">
      <c r="A1" s="95" t="s">
        <v>48</v>
      </c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99.95" customHeight="1" x14ac:dyDescent="0.15">
      <c r="A2" s="97" t="s">
        <v>49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50.1" customHeight="1" x14ac:dyDescent="0.15">
      <c r="A3" s="2" t="s">
        <v>50</v>
      </c>
      <c r="B3" s="3" t="s">
        <v>51</v>
      </c>
      <c r="C3" s="3" t="s">
        <v>52</v>
      </c>
      <c r="D3" s="3" t="s">
        <v>53</v>
      </c>
      <c r="E3" s="3" t="s">
        <v>3</v>
      </c>
      <c r="F3" s="3" t="s">
        <v>4</v>
      </c>
      <c r="G3" s="3" t="s">
        <v>54</v>
      </c>
      <c r="H3" s="3" t="s">
        <v>2</v>
      </c>
      <c r="I3" s="3" t="s">
        <v>55</v>
      </c>
      <c r="J3" s="9" t="s">
        <v>56</v>
      </c>
      <c r="K3" s="9" t="s">
        <v>57</v>
      </c>
      <c r="L3" s="9" t="s">
        <v>58</v>
      </c>
      <c r="M3" s="9" t="s">
        <v>59</v>
      </c>
      <c r="N3" s="9" t="s">
        <v>60</v>
      </c>
      <c r="O3" s="3" t="s">
        <v>61</v>
      </c>
      <c r="P3" s="9" t="s">
        <v>62</v>
      </c>
      <c r="Q3" s="9" t="s">
        <v>63</v>
      </c>
      <c r="R3" s="9" t="s">
        <v>64</v>
      </c>
      <c r="S3" s="3" t="s">
        <v>65</v>
      </c>
      <c r="T3" s="9" t="s">
        <v>66</v>
      </c>
      <c r="U3" s="3" t="s">
        <v>67</v>
      </c>
      <c r="V3" s="9" t="s">
        <v>68</v>
      </c>
      <c r="W3" s="3" t="s">
        <v>69</v>
      </c>
      <c r="X3" s="9" t="s">
        <v>70</v>
      </c>
      <c r="Y3" s="9" t="s">
        <v>71</v>
      </c>
      <c r="Z3" s="14" t="s">
        <v>15</v>
      </c>
    </row>
    <row r="4" spans="1:26" ht="38.1" customHeight="1" x14ac:dyDescent="0.15">
      <c r="A4" s="4">
        <v>1</v>
      </c>
      <c r="B4" s="5" t="s">
        <v>72</v>
      </c>
      <c r="C4" s="5" t="s">
        <v>73</v>
      </c>
      <c r="D4" s="6" t="s">
        <v>39</v>
      </c>
      <c r="E4" s="7">
        <v>2917000</v>
      </c>
      <c r="F4" s="7">
        <v>2918000</v>
      </c>
      <c r="G4" s="6">
        <f>F4-E4</f>
        <v>1000</v>
      </c>
      <c r="H4" s="6" t="s">
        <v>74</v>
      </c>
      <c r="I4" s="10" t="s">
        <v>75</v>
      </c>
      <c r="J4" s="5">
        <v>40</v>
      </c>
      <c r="K4" s="10">
        <v>2</v>
      </c>
      <c r="L4" s="5">
        <v>10</v>
      </c>
      <c r="M4" s="10">
        <v>7</v>
      </c>
      <c r="N4" s="10" t="s">
        <v>76</v>
      </c>
      <c r="O4" s="10" t="s">
        <v>77</v>
      </c>
      <c r="P4" s="6">
        <v>24</v>
      </c>
      <c r="Q4" s="5" t="s">
        <v>78</v>
      </c>
      <c r="R4" s="13">
        <v>11.3748267207297</v>
      </c>
      <c r="S4" s="13">
        <v>67.3</v>
      </c>
      <c r="T4" s="13" t="s">
        <v>79</v>
      </c>
      <c r="U4" s="13">
        <v>84.6</v>
      </c>
      <c r="V4" s="13" t="s">
        <v>80</v>
      </c>
      <c r="W4" s="13">
        <v>74.27</v>
      </c>
      <c r="X4" s="13" t="s">
        <v>81</v>
      </c>
      <c r="Y4" s="15" t="s">
        <v>82</v>
      </c>
      <c r="Z4" s="16"/>
    </row>
    <row r="5" spans="1:26" ht="38.1" customHeight="1" x14ac:dyDescent="0.15">
      <c r="A5" s="4">
        <v>2</v>
      </c>
      <c r="B5" s="5" t="s">
        <v>83</v>
      </c>
      <c r="C5" s="5" t="s">
        <v>73</v>
      </c>
      <c r="D5" s="6" t="s">
        <v>42</v>
      </c>
      <c r="E5" s="7">
        <v>2917000</v>
      </c>
      <c r="F5" s="7">
        <v>2918000</v>
      </c>
      <c r="G5" s="6">
        <f t="shared" ref="G5:G70" si="0">F5-E5</f>
        <v>1000</v>
      </c>
      <c r="H5" s="6" t="s">
        <v>74</v>
      </c>
      <c r="I5" s="10" t="s">
        <v>75</v>
      </c>
      <c r="J5" s="5">
        <v>40</v>
      </c>
      <c r="K5" s="10">
        <v>2</v>
      </c>
      <c r="L5" s="5">
        <v>10</v>
      </c>
      <c r="M5" s="10">
        <v>7</v>
      </c>
      <c r="N5" s="10" t="s">
        <v>76</v>
      </c>
      <c r="O5" s="10" t="s">
        <v>77</v>
      </c>
      <c r="P5" s="6">
        <v>24</v>
      </c>
      <c r="Q5" s="5" t="s">
        <v>78</v>
      </c>
      <c r="R5" s="13" t="s">
        <v>84</v>
      </c>
      <c r="S5" s="13" t="s">
        <v>84</v>
      </c>
      <c r="T5" s="13" t="s">
        <v>84</v>
      </c>
      <c r="U5" s="13" t="s">
        <v>84</v>
      </c>
      <c r="V5" s="13" t="s">
        <v>84</v>
      </c>
      <c r="W5" s="13" t="s">
        <v>84</v>
      </c>
      <c r="X5" s="13" t="s">
        <v>84</v>
      </c>
      <c r="Y5" s="15" t="s">
        <v>82</v>
      </c>
      <c r="Z5" s="17"/>
    </row>
    <row r="6" spans="1:26" ht="38.1" customHeight="1" x14ac:dyDescent="0.15">
      <c r="A6" s="4">
        <v>3</v>
      </c>
      <c r="B6" s="5" t="s">
        <v>72</v>
      </c>
      <c r="C6" s="5" t="s">
        <v>73</v>
      </c>
      <c r="D6" s="6" t="s">
        <v>39</v>
      </c>
      <c r="E6" s="7">
        <v>2921000</v>
      </c>
      <c r="F6" s="7">
        <v>2922000</v>
      </c>
      <c r="G6" s="6">
        <f t="shared" si="0"/>
        <v>1000</v>
      </c>
      <c r="H6" s="6" t="s">
        <v>74</v>
      </c>
      <c r="I6" s="10" t="s">
        <v>75</v>
      </c>
      <c r="J6" s="5">
        <v>40</v>
      </c>
      <c r="K6" s="10">
        <v>2</v>
      </c>
      <c r="L6" s="5">
        <v>10</v>
      </c>
      <c r="M6" s="10">
        <v>7</v>
      </c>
      <c r="N6" s="10" t="s">
        <v>76</v>
      </c>
      <c r="O6" s="10" t="s">
        <v>77</v>
      </c>
      <c r="P6" s="6">
        <v>24</v>
      </c>
      <c r="Q6" s="5" t="s">
        <v>78</v>
      </c>
      <c r="R6" s="13">
        <v>14.5241540806753</v>
      </c>
      <c r="S6" s="13">
        <v>63.4</v>
      </c>
      <c r="T6" s="13" t="s">
        <v>79</v>
      </c>
      <c r="U6" s="13">
        <v>79.7</v>
      </c>
      <c r="V6" s="13" t="s">
        <v>81</v>
      </c>
      <c r="W6" s="13">
        <v>69.95</v>
      </c>
      <c r="X6" s="13" t="s">
        <v>79</v>
      </c>
      <c r="Y6" s="15" t="s">
        <v>82</v>
      </c>
      <c r="Z6" s="17"/>
    </row>
    <row r="7" spans="1:26" ht="38.1" customHeight="1" x14ac:dyDescent="0.15">
      <c r="A7" s="4">
        <v>4</v>
      </c>
      <c r="B7" s="5" t="s">
        <v>83</v>
      </c>
      <c r="C7" s="5" t="s">
        <v>73</v>
      </c>
      <c r="D7" s="6" t="s">
        <v>42</v>
      </c>
      <c r="E7" s="7">
        <v>2921000</v>
      </c>
      <c r="F7" s="7">
        <v>2922000</v>
      </c>
      <c r="G7" s="6">
        <f t="shared" si="0"/>
        <v>1000</v>
      </c>
      <c r="H7" s="6" t="s">
        <v>74</v>
      </c>
      <c r="I7" s="10" t="s">
        <v>75</v>
      </c>
      <c r="J7" s="5">
        <v>40</v>
      </c>
      <c r="K7" s="10">
        <v>2</v>
      </c>
      <c r="L7" s="5">
        <v>10</v>
      </c>
      <c r="M7" s="10">
        <v>7</v>
      </c>
      <c r="N7" s="10" t="s">
        <v>76</v>
      </c>
      <c r="O7" s="10" t="s">
        <v>77</v>
      </c>
      <c r="P7" s="6">
        <v>24</v>
      </c>
      <c r="Q7" s="5" t="s">
        <v>78</v>
      </c>
      <c r="R7" s="13" t="s">
        <v>84</v>
      </c>
      <c r="S7" s="13" t="s">
        <v>84</v>
      </c>
      <c r="T7" s="13" t="s">
        <v>84</v>
      </c>
      <c r="U7" s="13" t="s">
        <v>84</v>
      </c>
      <c r="V7" s="13" t="s">
        <v>84</v>
      </c>
      <c r="W7" s="13" t="s">
        <v>84</v>
      </c>
      <c r="X7" s="13" t="s">
        <v>84</v>
      </c>
      <c r="Y7" s="15" t="s">
        <v>82</v>
      </c>
      <c r="Z7" s="17"/>
    </row>
    <row r="8" spans="1:26" ht="38.1" customHeight="1" x14ac:dyDescent="0.15">
      <c r="A8" s="4">
        <v>5</v>
      </c>
      <c r="B8" s="5" t="s">
        <v>72</v>
      </c>
      <c r="C8" s="5" t="s">
        <v>73</v>
      </c>
      <c r="D8" s="6" t="s">
        <v>39</v>
      </c>
      <c r="E8" s="7">
        <v>2997000</v>
      </c>
      <c r="F8" s="7">
        <v>2998338</v>
      </c>
      <c r="G8" s="6">
        <f t="shared" si="0"/>
        <v>1338</v>
      </c>
      <c r="H8" s="6" t="s">
        <v>85</v>
      </c>
      <c r="I8" s="10" t="s">
        <v>75</v>
      </c>
      <c r="J8" s="5">
        <v>40</v>
      </c>
      <c r="K8" s="10">
        <v>2</v>
      </c>
      <c r="L8" s="5">
        <v>8.5</v>
      </c>
      <c r="M8" s="10">
        <v>7</v>
      </c>
      <c r="N8" s="10" t="s">
        <v>76</v>
      </c>
      <c r="O8" s="10" t="s">
        <v>77</v>
      </c>
      <c r="P8" s="6">
        <v>28</v>
      </c>
      <c r="Q8" s="5" t="s">
        <v>78</v>
      </c>
      <c r="R8" s="13">
        <v>10.2732534551019</v>
      </c>
      <c r="S8" s="13">
        <v>68.8</v>
      </c>
      <c r="T8" s="13" t="s">
        <v>79</v>
      </c>
      <c r="U8" s="13">
        <v>80.5</v>
      </c>
      <c r="V8" s="13" t="s">
        <v>80</v>
      </c>
      <c r="W8" s="13">
        <v>73.540000000000006</v>
      </c>
      <c r="X8" s="13" t="s">
        <v>81</v>
      </c>
      <c r="Y8" s="15" t="s">
        <v>86</v>
      </c>
      <c r="Z8" s="17"/>
    </row>
    <row r="9" spans="1:26" ht="38.1" customHeight="1" x14ac:dyDescent="0.15">
      <c r="A9" s="4">
        <v>6</v>
      </c>
      <c r="B9" s="5" t="s">
        <v>83</v>
      </c>
      <c r="C9" s="5" t="s">
        <v>73</v>
      </c>
      <c r="D9" s="6" t="s">
        <v>42</v>
      </c>
      <c r="E9" s="7">
        <v>2997000</v>
      </c>
      <c r="F9" s="7">
        <v>2998338</v>
      </c>
      <c r="G9" s="6">
        <f t="shared" si="0"/>
        <v>1338</v>
      </c>
      <c r="H9" s="6" t="s">
        <v>85</v>
      </c>
      <c r="I9" s="10" t="s">
        <v>75</v>
      </c>
      <c r="J9" s="5">
        <v>40</v>
      </c>
      <c r="K9" s="10">
        <v>2</v>
      </c>
      <c r="L9" s="5">
        <v>8.5</v>
      </c>
      <c r="M9" s="10">
        <v>7</v>
      </c>
      <c r="N9" s="10" t="s">
        <v>76</v>
      </c>
      <c r="O9" s="10" t="s">
        <v>77</v>
      </c>
      <c r="P9" s="6">
        <v>28</v>
      </c>
      <c r="Q9" s="5" t="s">
        <v>78</v>
      </c>
      <c r="R9" s="13" t="s">
        <v>84</v>
      </c>
      <c r="S9" s="13" t="s">
        <v>84</v>
      </c>
      <c r="T9" s="13" t="s">
        <v>84</v>
      </c>
      <c r="U9" s="13" t="s">
        <v>84</v>
      </c>
      <c r="V9" s="13" t="s">
        <v>84</v>
      </c>
      <c r="W9" s="13" t="s">
        <v>84</v>
      </c>
      <c r="X9" s="13" t="s">
        <v>84</v>
      </c>
      <c r="Y9" s="15" t="s">
        <v>86</v>
      </c>
      <c r="Z9" s="17"/>
    </row>
    <row r="10" spans="1:26" ht="38.1" customHeight="1" x14ac:dyDescent="0.15">
      <c r="A10" s="4">
        <v>7</v>
      </c>
      <c r="B10" s="5" t="s">
        <v>72</v>
      </c>
      <c r="C10" s="5" t="s">
        <v>73</v>
      </c>
      <c r="D10" s="6" t="s">
        <v>39</v>
      </c>
      <c r="E10" s="7">
        <v>2999000</v>
      </c>
      <c r="F10" s="7">
        <v>3000000</v>
      </c>
      <c r="G10" s="6">
        <f t="shared" si="0"/>
        <v>1000</v>
      </c>
      <c r="H10" s="6" t="s">
        <v>87</v>
      </c>
      <c r="I10" s="10" t="s">
        <v>75</v>
      </c>
      <c r="J10" s="5">
        <v>40</v>
      </c>
      <c r="K10" s="10">
        <v>2</v>
      </c>
      <c r="L10" s="5">
        <v>12</v>
      </c>
      <c r="M10" s="10">
        <v>7</v>
      </c>
      <c r="N10" s="10" t="s">
        <v>76</v>
      </c>
      <c r="O10" s="10" t="s">
        <v>77</v>
      </c>
      <c r="P10" s="6">
        <v>25</v>
      </c>
      <c r="Q10" s="5" t="s">
        <v>78</v>
      </c>
      <c r="R10" s="13">
        <v>10.6337290738748</v>
      </c>
      <c r="S10" s="13">
        <v>68.3</v>
      </c>
      <c r="T10" s="13" t="s">
        <v>79</v>
      </c>
      <c r="U10" s="13">
        <v>76.2</v>
      </c>
      <c r="V10" s="13" t="s">
        <v>81</v>
      </c>
      <c r="W10" s="13">
        <v>71.53</v>
      </c>
      <c r="X10" s="13" t="s">
        <v>81</v>
      </c>
      <c r="Y10" s="15" t="s">
        <v>82</v>
      </c>
      <c r="Z10" s="17"/>
    </row>
    <row r="11" spans="1:26" ht="38.1" customHeight="1" x14ac:dyDescent="0.15">
      <c r="A11" s="4">
        <v>8</v>
      </c>
      <c r="B11" s="5" t="s">
        <v>83</v>
      </c>
      <c r="C11" s="5" t="s">
        <v>73</v>
      </c>
      <c r="D11" s="6" t="s">
        <v>42</v>
      </c>
      <c r="E11" s="7">
        <v>2999000</v>
      </c>
      <c r="F11" s="7">
        <v>3000000</v>
      </c>
      <c r="G11" s="6">
        <f t="shared" si="0"/>
        <v>1000</v>
      </c>
      <c r="H11" s="6" t="s">
        <v>87</v>
      </c>
      <c r="I11" s="10" t="s">
        <v>75</v>
      </c>
      <c r="J11" s="5">
        <v>40</v>
      </c>
      <c r="K11" s="10">
        <v>2</v>
      </c>
      <c r="L11" s="5">
        <v>12</v>
      </c>
      <c r="M11" s="10">
        <v>7</v>
      </c>
      <c r="N11" s="10" t="s">
        <v>76</v>
      </c>
      <c r="O11" s="10" t="s">
        <v>77</v>
      </c>
      <c r="P11" s="6">
        <v>25</v>
      </c>
      <c r="Q11" s="5" t="s">
        <v>78</v>
      </c>
      <c r="R11" s="13" t="s">
        <v>84</v>
      </c>
      <c r="S11" s="13" t="s">
        <v>84</v>
      </c>
      <c r="T11" s="13" t="s">
        <v>84</v>
      </c>
      <c r="U11" s="13" t="s">
        <v>84</v>
      </c>
      <c r="V11" s="13" t="s">
        <v>84</v>
      </c>
      <c r="W11" s="13" t="s">
        <v>84</v>
      </c>
      <c r="X11" s="13" t="s">
        <v>84</v>
      </c>
      <c r="Y11" s="15" t="s">
        <v>82</v>
      </c>
      <c r="Z11" s="17"/>
    </row>
    <row r="12" spans="1:26" ht="38.1" customHeight="1" x14ac:dyDescent="0.15">
      <c r="A12" s="4">
        <v>9</v>
      </c>
      <c r="B12" s="5" t="s">
        <v>72</v>
      </c>
      <c r="C12" s="5" t="s">
        <v>73</v>
      </c>
      <c r="D12" s="6" t="s">
        <v>39</v>
      </c>
      <c r="E12" s="7">
        <v>3024000</v>
      </c>
      <c r="F12" s="7">
        <v>3025000</v>
      </c>
      <c r="G12" s="6">
        <f t="shared" si="0"/>
        <v>1000</v>
      </c>
      <c r="H12" s="6" t="s">
        <v>87</v>
      </c>
      <c r="I12" s="10" t="s">
        <v>88</v>
      </c>
      <c r="J12" s="5">
        <v>30</v>
      </c>
      <c r="K12" s="10">
        <v>2</v>
      </c>
      <c r="L12" s="5">
        <v>7.5</v>
      </c>
      <c r="M12" s="10">
        <v>6.5</v>
      </c>
      <c r="N12" s="10" t="s">
        <v>76</v>
      </c>
      <c r="O12" s="10" t="s">
        <v>77</v>
      </c>
      <c r="P12" s="6">
        <v>24</v>
      </c>
      <c r="Q12" s="5" t="s">
        <v>78</v>
      </c>
      <c r="R12" s="13">
        <v>4.84325480051002</v>
      </c>
      <c r="S12" s="13">
        <v>77.94</v>
      </c>
      <c r="T12" s="13" t="s">
        <v>81</v>
      </c>
      <c r="U12" s="13">
        <v>58.14</v>
      </c>
      <c r="V12" s="13" t="s">
        <v>89</v>
      </c>
      <c r="W12" s="13">
        <v>70.064999999999998</v>
      </c>
      <c r="X12" s="13" t="s">
        <v>81</v>
      </c>
      <c r="Y12" s="15" t="s">
        <v>90</v>
      </c>
      <c r="Z12" s="17"/>
    </row>
    <row r="13" spans="1:26" ht="38.1" customHeight="1" x14ac:dyDescent="0.15">
      <c r="A13" s="4">
        <v>10</v>
      </c>
      <c r="B13" s="5" t="s">
        <v>83</v>
      </c>
      <c r="C13" s="5" t="s">
        <v>73</v>
      </c>
      <c r="D13" s="6" t="s">
        <v>42</v>
      </c>
      <c r="E13" s="7">
        <v>3024000</v>
      </c>
      <c r="F13" s="7">
        <v>3025000</v>
      </c>
      <c r="G13" s="6">
        <f t="shared" si="0"/>
        <v>1000</v>
      </c>
      <c r="H13" s="6" t="s">
        <v>87</v>
      </c>
      <c r="I13" s="10" t="s">
        <v>88</v>
      </c>
      <c r="J13" s="5">
        <v>30</v>
      </c>
      <c r="K13" s="10">
        <v>2</v>
      </c>
      <c r="L13" s="5">
        <v>7.5</v>
      </c>
      <c r="M13" s="10">
        <v>6.5</v>
      </c>
      <c r="N13" s="10" t="s">
        <v>76</v>
      </c>
      <c r="O13" s="10" t="s">
        <v>77</v>
      </c>
      <c r="P13" s="6">
        <v>24</v>
      </c>
      <c r="Q13" s="5" t="s">
        <v>78</v>
      </c>
      <c r="R13" s="13" t="s">
        <v>84</v>
      </c>
      <c r="S13" s="13" t="s">
        <v>84</v>
      </c>
      <c r="T13" s="13" t="s">
        <v>84</v>
      </c>
      <c r="U13" s="13" t="s">
        <v>84</v>
      </c>
      <c r="V13" s="13" t="s">
        <v>84</v>
      </c>
      <c r="W13" s="13" t="s">
        <v>84</v>
      </c>
      <c r="X13" s="13" t="s">
        <v>84</v>
      </c>
      <c r="Y13" s="15" t="s">
        <v>90</v>
      </c>
      <c r="Z13" s="17"/>
    </row>
    <row r="14" spans="1:26" ht="38.1" customHeight="1" x14ac:dyDescent="0.15">
      <c r="A14" s="4">
        <v>11</v>
      </c>
      <c r="B14" s="5" t="s">
        <v>72</v>
      </c>
      <c r="C14" s="5" t="s">
        <v>73</v>
      </c>
      <c r="D14" s="6" t="s">
        <v>39</v>
      </c>
      <c r="E14" s="7">
        <v>3071000</v>
      </c>
      <c r="F14" s="7">
        <v>3072258</v>
      </c>
      <c r="G14" s="6">
        <f t="shared" si="0"/>
        <v>1258</v>
      </c>
      <c r="H14" s="6" t="s">
        <v>87</v>
      </c>
      <c r="I14" s="10" t="s">
        <v>91</v>
      </c>
      <c r="J14" s="5">
        <v>60</v>
      </c>
      <c r="K14" s="10">
        <v>4</v>
      </c>
      <c r="L14" s="5">
        <v>22</v>
      </c>
      <c r="M14" s="10">
        <v>15</v>
      </c>
      <c r="N14" s="10" t="s">
        <v>76</v>
      </c>
      <c r="O14" s="10" t="s">
        <v>77</v>
      </c>
      <c r="P14" s="6">
        <v>28</v>
      </c>
      <c r="Q14" s="5" t="s">
        <v>78</v>
      </c>
      <c r="R14" s="13">
        <v>6.6717164094740404</v>
      </c>
      <c r="S14" s="13">
        <v>74.430000000000007</v>
      </c>
      <c r="T14" s="13" t="s">
        <v>81</v>
      </c>
      <c r="U14" s="13">
        <v>54.09</v>
      </c>
      <c r="V14" s="13" t="s">
        <v>89</v>
      </c>
      <c r="W14" s="13">
        <v>66.311999999999998</v>
      </c>
      <c r="X14" s="13" t="s">
        <v>79</v>
      </c>
      <c r="Y14" s="15" t="s">
        <v>86</v>
      </c>
      <c r="Z14" s="17"/>
    </row>
    <row r="15" spans="1:26" ht="38.1" customHeight="1" x14ac:dyDescent="0.15">
      <c r="A15" s="4">
        <v>12</v>
      </c>
      <c r="B15" s="5" t="s">
        <v>83</v>
      </c>
      <c r="C15" s="5" t="s">
        <v>73</v>
      </c>
      <c r="D15" s="6" t="s">
        <v>42</v>
      </c>
      <c r="E15" s="7">
        <v>3071350</v>
      </c>
      <c r="F15" s="7">
        <v>3072225</v>
      </c>
      <c r="G15" s="6">
        <f t="shared" si="0"/>
        <v>875</v>
      </c>
      <c r="H15" s="6" t="s">
        <v>87</v>
      </c>
      <c r="I15" s="10" t="s">
        <v>91</v>
      </c>
      <c r="J15" s="5">
        <v>60</v>
      </c>
      <c r="K15" s="10">
        <v>4</v>
      </c>
      <c r="L15" s="5">
        <v>22</v>
      </c>
      <c r="M15" s="10">
        <v>15</v>
      </c>
      <c r="N15" s="10" t="s">
        <v>92</v>
      </c>
      <c r="O15" s="10" t="s">
        <v>77</v>
      </c>
      <c r="P15" s="6">
        <v>28</v>
      </c>
      <c r="Q15" s="5" t="s">
        <v>78</v>
      </c>
      <c r="R15" s="13">
        <v>3.70622232556549</v>
      </c>
      <c r="S15" s="13">
        <v>80.5</v>
      </c>
      <c r="T15" s="13" t="s">
        <v>80</v>
      </c>
      <c r="U15" s="13">
        <v>58.501209189842797</v>
      </c>
      <c r="V15" s="13" t="s">
        <v>89</v>
      </c>
      <c r="W15" s="13">
        <v>71.719951632406307</v>
      </c>
      <c r="X15" s="13" t="s">
        <v>81</v>
      </c>
      <c r="Y15" s="15" t="s">
        <v>86</v>
      </c>
      <c r="Z15" s="17"/>
    </row>
    <row r="16" spans="1:26" ht="38.1" customHeight="1" x14ac:dyDescent="0.15">
      <c r="A16" s="4">
        <v>13</v>
      </c>
      <c r="B16" s="5" t="s">
        <v>72</v>
      </c>
      <c r="C16" s="5" t="s">
        <v>73</v>
      </c>
      <c r="D16" s="6" t="s">
        <v>39</v>
      </c>
      <c r="E16" s="7">
        <v>3073000</v>
      </c>
      <c r="F16" s="7">
        <v>3074060</v>
      </c>
      <c r="G16" s="6">
        <f t="shared" si="0"/>
        <v>1060</v>
      </c>
      <c r="H16" s="6" t="s">
        <v>87</v>
      </c>
      <c r="I16" s="10" t="s">
        <v>75</v>
      </c>
      <c r="J16" s="5">
        <v>40</v>
      </c>
      <c r="K16" s="10">
        <v>2</v>
      </c>
      <c r="L16" s="5">
        <v>12.5</v>
      </c>
      <c r="M16" s="10">
        <v>9</v>
      </c>
      <c r="N16" s="10" t="s">
        <v>76</v>
      </c>
      <c r="O16" s="10" t="s">
        <v>77</v>
      </c>
      <c r="P16" s="6">
        <v>10</v>
      </c>
      <c r="Q16" s="5" t="s">
        <v>78</v>
      </c>
      <c r="R16" s="13">
        <v>15.576965313068399</v>
      </c>
      <c r="S16" s="13">
        <v>62.2</v>
      </c>
      <c r="T16" s="13" t="s">
        <v>79</v>
      </c>
      <c r="U16" s="13">
        <v>89.8</v>
      </c>
      <c r="V16" s="13" t="s">
        <v>93</v>
      </c>
      <c r="W16" s="13">
        <v>73.260000000000005</v>
      </c>
      <c r="X16" s="13" t="s">
        <v>81</v>
      </c>
      <c r="Y16" s="15" t="s">
        <v>94</v>
      </c>
      <c r="Z16" s="17"/>
    </row>
    <row r="17" spans="1:26" ht="38.1" customHeight="1" x14ac:dyDescent="0.15">
      <c r="A17" s="4">
        <v>14</v>
      </c>
      <c r="B17" s="5" t="s">
        <v>83</v>
      </c>
      <c r="C17" s="5" t="s">
        <v>73</v>
      </c>
      <c r="D17" s="6" t="s">
        <v>42</v>
      </c>
      <c r="E17" s="7">
        <v>3073000</v>
      </c>
      <c r="F17" s="7">
        <v>3074060</v>
      </c>
      <c r="G17" s="6">
        <f t="shared" si="0"/>
        <v>1060</v>
      </c>
      <c r="H17" s="6" t="s">
        <v>87</v>
      </c>
      <c r="I17" s="10" t="s">
        <v>75</v>
      </c>
      <c r="J17" s="5">
        <v>40</v>
      </c>
      <c r="K17" s="10">
        <v>2</v>
      </c>
      <c r="L17" s="5">
        <v>12.5</v>
      </c>
      <c r="M17" s="10">
        <v>9</v>
      </c>
      <c r="N17" s="10" t="s">
        <v>76</v>
      </c>
      <c r="O17" s="10" t="s">
        <v>77</v>
      </c>
      <c r="P17" s="6">
        <v>10</v>
      </c>
      <c r="Q17" s="5" t="s">
        <v>78</v>
      </c>
      <c r="R17" s="13" t="s">
        <v>84</v>
      </c>
      <c r="S17" s="13" t="s">
        <v>84</v>
      </c>
      <c r="T17" s="13" t="s">
        <v>84</v>
      </c>
      <c r="U17" s="13" t="s">
        <v>84</v>
      </c>
      <c r="V17" s="13" t="s">
        <v>84</v>
      </c>
      <c r="W17" s="13" t="s">
        <v>84</v>
      </c>
      <c r="X17" s="13" t="s">
        <v>84</v>
      </c>
      <c r="Y17" s="15" t="s">
        <v>94</v>
      </c>
      <c r="Z17" s="17"/>
    </row>
    <row r="18" spans="1:26" ht="38.1" customHeight="1" x14ac:dyDescent="0.15">
      <c r="A18" s="4">
        <v>15</v>
      </c>
      <c r="B18" s="5" t="s">
        <v>72</v>
      </c>
      <c r="C18" s="5" t="s">
        <v>95</v>
      </c>
      <c r="D18" s="6" t="s">
        <v>42</v>
      </c>
      <c r="E18" s="7">
        <v>51000</v>
      </c>
      <c r="F18" s="7">
        <v>51531</v>
      </c>
      <c r="G18" s="6">
        <f t="shared" si="0"/>
        <v>531</v>
      </c>
      <c r="H18" s="6" t="s">
        <v>96</v>
      </c>
      <c r="I18" s="5" t="s">
        <v>91</v>
      </c>
      <c r="J18" s="5">
        <v>80</v>
      </c>
      <c r="K18" s="10">
        <v>6</v>
      </c>
      <c r="L18" s="5">
        <v>38.5</v>
      </c>
      <c r="M18" s="11">
        <v>23</v>
      </c>
      <c r="N18" s="5" t="s">
        <v>92</v>
      </c>
      <c r="O18" s="10" t="s">
        <v>97</v>
      </c>
      <c r="P18" s="6">
        <v>10</v>
      </c>
      <c r="Q18" s="5" t="s">
        <v>98</v>
      </c>
      <c r="R18" s="13">
        <v>27.771162499462001</v>
      </c>
      <c r="S18" s="13">
        <v>41</v>
      </c>
      <c r="T18" s="13" t="s">
        <v>89</v>
      </c>
      <c r="U18" s="13">
        <v>63.3</v>
      </c>
      <c r="V18" s="13" t="s">
        <v>79</v>
      </c>
      <c r="W18" s="13">
        <v>49.98</v>
      </c>
      <c r="X18" s="13" t="s">
        <v>89</v>
      </c>
      <c r="Y18" s="15" t="s">
        <v>99</v>
      </c>
      <c r="Z18" s="17"/>
    </row>
    <row r="19" spans="1:26" ht="38.1" customHeight="1" x14ac:dyDescent="0.15">
      <c r="A19" s="4">
        <v>16</v>
      </c>
      <c r="B19" s="5" t="s">
        <v>72</v>
      </c>
      <c r="C19" s="5" t="s">
        <v>95</v>
      </c>
      <c r="D19" s="6" t="s">
        <v>42</v>
      </c>
      <c r="E19" s="7">
        <v>106174</v>
      </c>
      <c r="F19" s="7">
        <v>106775</v>
      </c>
      <c r="G19" s="6">
        <f t="shared" si="0"/>
        <v>601</v>
      </c>
      <c r="H19" s="6" t="s">
        <v>100</v>
      </c>
      <c r="I19" s="5" t="s">
        <v>91</v>
      </c>
      <c r="J19" s="5">
        <v>80</v>
      </c>
      <c r="K19" s="10">
        <v>4</v>
      </c>
      <c r="L19" s="5">
        <v>18</v>
      </c>
      <c r="M19" s="10">
        <v>14.5</v>
      </c>
      <c r="N19" s="5" t="s">
        <v>92</v>
      </c>
      <c r="O19" s="10" t="s">
        <v>77</v>
      </c>
      <c r="P19" s="6">
        <v>27</v>
      </c>
      <c r="Q19" s="5" t="s">
        <v>98</v>
      </c>
      <c r="R19" s="13">
        <v>16.669591253152301</v>
      </c>
      <c r="S19" s="13">
        <v>61</v>
      </c>
      <c r="T19" s="13" t="s">
        <v>79</v>
      </c>
      <c r="U19" s="13">
        <v>56.1</v>
      </c>
      <c r="V19" s="13" t="s">
        <v>89</v>
      </c>
      <c r="W19" s="13">
        <v>59.08</v>
      </c>
      <c r="X19" s="13" t="s">
        <v>89</v>
      </c>
      <c r="Y19" s="15" t="s">
        <v>101</v>
      </c>
      <c r="Z19" s="17"/>
    </row>
    <row r="20" spans="1:26" ht="38.1" customHeight="1" x14ac:dyDescent="0.15">
      <c r="A20" s="4">
        <v>17</v>
      </c>
      <c r="B20" s="5" t="s">
        <v>72</v>
      </c>
      <c r="C20" s="5" t="s">
        <v>95</v>
      </c>
      <c r="D20" s="6" t="s">
        <v>39</v>
      </c>
      <c r="E20" s="7">
        <v>106174</v>
      </c>
      <c r="F20" s="7">
        <v>106880</v>
      </c>
      <c r="G20" s="6">
        <f t="shared" si="0"/>
        <v>706</v>
      </c>
      <c r="H20" s="6" t="s">
        <v>100</v>
      </c>
      <c r="I20" s="5" t="s">
        <v>91</v>
      </c>
      <c r="J20" s="5">
        <v>80</v>
      </c>
      <c r="K20" s="10">
        <v>4</v>
      </c>
      <c r="L20" s="5">
        <v>18</v>
      </c>
      <c r="M20" s="10">
        <v>14.5</v>
      </c>
      <c r="N20" s="5" t="s">
        <v>92</v>
      </c>
      <c r="O20" s="10" t="s">
        <v>77</v>
      </c>
      <c r="P20" s="6">
        <v>27</v>
      </c>
      <c r="Q20" s="5" t="s">
        <v>98</v>
      </c>
      <c r="R20" s="13">
        <v>6.4030211808149904</v>
      </c>
      <c r="S20" s="13">
        <v>74.91</v>
      </c>
      <c r="T20" s="13" t="s">
        <v>81</v>
      </c>
      <c r="U20" s="13">
        <v>82.77</v>
      </c>
      <c r="V20" s="13" t="s">
        <v>80</v>
      </c>
      <c r="W20" s="13">
        <v>78.05</v>
      </c>
      <c r="X20" s="13" t="s">
        <v>81</v>
      </c>
      <c r="Y20" s="15" t="s">
        <v>101</v>
      </c>
      <c r="Z20" s="17"/>
    </row>
    <row r="21" spans="1:26" ht="38.1" customHeight="1" x14ac:dyDescent="0.15">
      <c r="A21" s="4">
        <v>18</v>
      </c>
      <c r="B21" s="5" t="s">
        <v>72</v>
      </c>
      <c r="C21" s="5" t="s">
        <v>95</v>
      </c>
      <c r="D21" s="6" t="s">
        <v>39</v>
      </c>
      <c r="E21" s="7">
        <v>109000</v>
      </c>
      <c r="F21" s="7">
        <v>110000</v>
      </c>
      <c r="G21" s="6">
        <f t="shared" si="0"/>
        <v>1000</v>
      </c>
      <c r="H21" s="6" t="s">
        <v>100</v>
      </c>
      <c r="I21" s="5" t="s">
        <v>91</v>
      </c>
      <c r="J21" s="5">
        <v>80</v>
      </c>
      <c r="K21" s="10">
        <v>4</v>
      </c>
      <c r="L21" s="5">
        <v>18</v>
      </c>
      <c r="M21" s="10">
        <v>14.5</v>
      </c>
      <c r="N21" s="5" t="s">
        <v>92</v>
      </c>
      <c r="O21" s="10" t="s">
        <v>97</v>
      </c>
      <c r="P21" s="6">
        <v>10</v>
      </c>
      <c r="Q21" s="5" t="s">
        <v>98</v>
      </c>
      <c r="R21" s="13">
        <v>2.5756081176288101</v>
      </c>
      <c r="S21" s="13">
        <v>77.849999999999994</v>
      </c>
      <c r="T21" s="13" t="s">
        <v>81</v>
      </c>
      <c r="U21" s="13">
        <v>93.36</v>
      </c>
      <c r="V21" s="13" t="s">
        <v>93</v>
      </c>
      <c r="W21" s="13">
        <v>84.05</v>
      </c>
      <c r="X21" s="13" t="s">
        <v>80</v>
      </c>
      <c r="Y21" s="15" t="s">
        <v>102</v>
      </c>
      <c r="Z21" s="17"/>
    </row>
    <row r="22" spans="1:26" ht="38.1" customHeight="1" x14ac:dyDescent="0.15">
      <c r="A22" s="4">
        <v>19</v>
      </c>
      <c r="B22" s="5" t="s">
        <v>72</v>
      </c>
      <c r="C22" s="5" t="s">
        <v>95</v>
      </c>
      <c r="D22" s="6" t="s">
        <v>39</v>
      </c>
      <c r="E22" s="7">
        <v>110000</v>
      </c>
      <c r="F22" s="7">
        <v>111000</v>
      </c>
      <c r="G22" s="6">
        <f t="shared" si="0"/>
        <v>1000</v>
      </c>
      <c r="H22" s="6" t="s">
        <v>100</v>
      </c>
      <c r="I22" s="5" t="s">
        <v>91</v>
      </c>
      <c r="J22" s="5">
        <v>80</v>
      </c>
      <c r="K22" s="10">
        <v>4</v>
      </c>
      <c r="L22" s="5">
        <v>18</v>
      </c>
      <c r="M22" s="10">
        <v>14.5</v>
      </c>
      <c r="N22" s="5" t="s">
        <v>92</v>
      </c>
      <c r="O22" s="10" t="s">
        <v>97</v>
      </c>
      <c r="P22" s="6">
        <v>10</v>
      </c>
      <c r="Q22" s="5" t="s">
        <v>98</v>
      </c>
      <c r="R22" s="13">
        <v>3.7331847179054001</v>
      </c>
      <c r="S22" s="13">
        <v>74.19</v>
      </c>
      <c r="T22" s="13" t="s">
        <v>81</v>
      </c>
      <c r="U22" s="13">
        <v>90.94</v>
      </c>
      <c r="V22" s="13" t="s">
        <v>93</v>
      </c>
      <c r="W22" s="13">
        <v>80.89</v>
      </c>
      <c r="X22" s="13" t="s">
        <v>80</v>
      </c>
      <c r="Y22" s="15" t="s">
        <v>102</v>
      </c>
      <c r="Z22" s="17"/>
    </row>
    <row r="23" spans="1:26" ht="38.1" customHeight="1" x14ac:dyDescent="0.15">
      <c r="A23" s="4">
        <v>20</v>
      </c>
      <c r="B23" s="5" t="s">
        <v>72</v>
      </c>
      <c r="C23" s="5" t="s">
        <v>95</v>
      </c>
      <c r="D23" s="6" t="s">
        <v>39</v>
      </c>
      <c r="E23" s="7">
        <v>112000</v>
      </c>
      <c r="F23" s="7">
        <v>113000</v>
      </c>
      <c r="G23" s="6">
        <f t="shared" si="0"/>
        <v>1000</v>
      </c>
      <c r="H23" s="6" t="s">
        <v>100</v>
      </c>
      <c r="I23" s="5" t="s">
        <v>91</v>
      </c>
      <c r="J23" s="5">
        <v>80</v>
      </c>
      <c r="K23" s="10">
        <v>4</v>
      </c>
      <c r="L23" s="5">
        <v>18</v>
      </c>
      <c r="M23" s="10">
        <v>14.5</v>
      </c>
      <c r="N23" s="5" t="s">
        <v>92</v>
      </c>
      <c r="O23" s="10" t="s">
        <v>97</v>
      </c>
      <c r="P23" s="6">
        <v>10</v>
      </c>
      <c r="Q23" s="5" t="s">
        <v>98</v>
      </c>
      <c r="R23" s="13">
        <v>2.31299142888721</v>
      </c>
      <c r="S23" s="13">
        <v>78.81</v>
      </c>
      <c r="T23" s="13" t="s">
        <v>81</v>
      </c>
      <c r="U23" s="13">
        <v>92.65</v>
      </c>
      <c r="V23" s="13" t="s">
        <v>93</v>
      </c>
      <c r="W23" s="13">
        <v>84.35</v>
      </c>
      <c r="X23" s="13" t="s">
        <v>80</v>
      </c>
      <c r="Y23" s="15" t="s">
        <v>102</v>
      </c>
      <c r="Z23" s="17"/>
    </row>
    <row r="24" spans="1:26" ht="38.1" customHeight="1" x14ac:dyDescent="0.15">
      <c r="A24" s="4">
        <v>21</v>
      </c>
      <c r="B24" s="5" t="s">
        <v>72</v>
      </c>
      <c r="C24" s="5" t="s">
        <v>95</v>
      </c>
      <c r="D24" s="6" t="s">
        <v>39</v>
      </c>
      <c r="E24" s="7">
        <v>117000</v>
      </c>
      <c r="F24" s="7">
        <v>118000</v>
      </c>
      <c r="G24" s="6">
        <f t="shared" si="0"/>
        <v>1000</v>
      </c>
      <c r="H24" s="6" t="s">
        <v>100</v>
      </c>
      <c r="I24" s="5" t="s">
        <v>91</v>
      </c>
      <c r="J24" s="5">
        <v>80</v>
      </c>
      <c r="K24" s="10">
        <v>4</v>
      </c>
      <c r="L24" s="5">
        <v>18</v>
      </c>
      <c r="M24" s="10">
        <v>14.5</v>
      </c>
      <c r="N24" s="5" t="s">
        <v>92</v>
      </c>
      <c r="O24" s="10" t="s">
        <v>97</v>
      </c>
      <c r="P24" s="6">
        <v>10</v>
      </c>
      <c r="Q24" s="5" t="s">
        <v>98</v>
      </c>
      <c r="R24" s="13">
        <v>1.33189163506376</v>
      </c>
      <c r="S24" s="13">
        <v>83.12</v>
      </c>
      <c r="T24" s="13" t="s">
        <v>80</v>
      </c>
      <c r="U24" s="13">
        <v>93.35</v>
      </c>
      <c r="V24" s="13" t="s">
        <v>93</v>
      </c>
      <c r="W24" s="13">
        <v>87.21</v>
      </c>
      <c r="X24" s="13" t="s">
        <v>80</v>
      </c>
      <c r="Y24" s="15" t="s">
        <v>102</v>
      </c>
      <c r="Z24" s="17"/>
    </row>
    <row r="25" spans="1:26" ht="38.1" customHeight="1" x14ac:dyDescent="0.15">
      <c r="A25" s="4">
        <v>22</v>
      </c>
      <c r="B25" s="5" t="s">
        <v>72</v>
      </c>
      <c r="C25" s="5" t="s">
        <v>95</v>
      </c>
      <c r="D25" s="6" t="s">
        <v>42</v>
      </c>
      <c r="E25" s="7">
        <v>120000</v>
      </c>
      <c r="F25" s="7">
        <v>121000</v>
      </c>
      <c r="G25" s="6">
        <f t="shared" si="0"/>
        <v>1000</v>
      </c>
      <c r="H25" s="6" t="s">
        <v>100</v>
      </c>
      <c r="I25" s="5" t="s">
        <v>91</v>
      </c>
      <c r="J25" s="5">
        <v>80</v>
      </c>
      <c r="K25" s="10">
        <v>4</v>
      </c>
      <c r="L25" s="5">
        <v>18</v>
      </c>
      <c r="M25" s="10">
        <v>14.5</v>
      </c>
      <c r="N25" s="5" t="s">
        <v>92</v>
      </c>
      <c r="O25" s="10" t="s">
        <v>97</v>
      </c>
      <c r="P25" s="6">
        <v>10</v>
      </c>
      <c r="Q25" s="5" t="s">
        <v>98</v>
      </c>
      <c r="R25" s="13">
        <v>6.1013614848406004</v>
      </c>
      <c r="S25" s="13">
        <v>68.400000000000006</v>
      </c>
      <c r="T25" s="13" t="s">
        <v>79</v>
      </c>
      <c r="U25" s="13">
        <v>80.3</v>
      </c>
      <c r="V25" s="13" t="s">
        <v>80</v>
      </c>
      <c r="W25" s="13">
        <v>73.239999999999995</v>
      </c>
      <c r="X25" s="13" t="s">
        <v>81</v>
      </c>
      <c r="Y25" s="15" t="s">
        <v>99</v>
      </c>
      <c r="Z25" s="17"/>
    </row>
    <row r="26" spans="1:26" ht="38.1" customHeight="1" x14ac:dyDescent="0.15">
      <c r="A26" s="4">
        <v>23</v>
      </c>
      <c r="B26" s="5" t="s">
        <v>83</v>
      </c>
      <c r="C26" s="5" t="s">
        <v>95</v>
      </c>
      <c r="D26" s="6" t="s">
        <v>39</v>
      </c>
      <c r="E26" s="7">
        <v>120250</v>
      </c>
      <c r="F26" s="7">
        <v>120383</v>
      </c>
      <c r="G26" s="6">
        <f t="shared" si="0"/>
        <v>133</v>
      </c>
      <c r="H26" s="6" t="s">
        <v>100</v>
      </c>
      <c r="I26" s="5" t="s">
        <v>91</v>
      </c>
      <c r="J26" s="5">
        <v>80</v>
      </c>
      <c r="K26" s="10">
        <v>4</v>
      </c>
      <c r="L26" s="5">
        <v>18</v>
      </c>
      <c r="M26" s="10">
        <v>14.5</v>
      </c>
      <c r="N26" s="5" t="s">
        <v>92</v>
      </c>
      <c r="O26" s="10" t="s">
        <v>97</v>
      </c>
      <c r="P26" s="6">
        <v>10</v>
      </c>
      <c r="Q26" s="5" t="s">
        <v>98</v>
      </c>
      <c r="R26" s="13">
        <v>5.5985953406481803</v>
      </c>
      <c r="S26" s="13">
        <v>69.5</v>
      </c>
      <c r="T26" s="13" t="s">
        <v>79</v>
      </c>
      <c r="U26" s="13">
        <v>81.591374269005797</v>
      </c>
      <c r="V26" s="13" t="s">
        <v>80</v>
      </c>
      <c r="W26" s="13">
        <v>74.417836257309901</v>
      </c>
      <c r="X26" s="13" t="s">
        <v>81</v>
      </c>
      <c r="Y26" s="15" t="s">
        <v>99</v>
      </c>
      <c r="Z26" s="17"/>
    </row>
    <row r="27" spans="1:26" ht="38.1" customHeight="1" x14ac:dyDescent="0.15">
      <c r="A27" s="4">
        <v>24</v>
      </c>
      <c r="B27" s="5" t="s">
        <v>72</v>
      </c>
      <c r="C27" s="5" t="s">
        <v>95</v>
      </c>
      <c r="D27" s="6" t="s">
        <v>39</v>
      </c>
      <c r="E27" s="7">
        <v>122000</v>
      </c>
      <c r="F27" s="7">
        <v>122918</v>
      </c>
      <c r="G27" s="6">
        <f t="shared" si="0"/>
        <v>918</v>
      </c>
      <c r="H27" s="6" t="s">
        <v>100</v>
      </c>
      <c r="I27" s="5" t="s">
        <v>91</v>
      </c>
      <c r="J27" s="5">
        <v>80</v>
      </c>
      <c r="K27" s="10">
        <v>4</v>
      </c>
      <c r="L27" s="5">
        <v>15</v>
      </c>
      <c r="M27" s="10">
        <v>15</v>
      </c>
      <c r="N27" s="5" t="s">
        <v>92</v>
      </c>
      <c r="O27" s="10" t="s">
        <v>97</v>
      </c>
      <c r="P27" s="6">
        <v>14</v>
      </c>
      <c r="Q27" s="5" t="s">
        <v>98</v>
      </c>
      <c r="R27" s="13">
        <v>1.4177307489175399</v>
      </c>
      <c r="S27" s="13">
        <v>82.68</v>
      </c>
      <c r="T27" s="13" t="s">
        <v>80</v>
      </c>
      <c r="U27" s="13">
        <v>87.14</v>
      </c>
      <c r="V27" s="13" t="s">
        <v>80</v>
      </c>
      <c r="W27" s="13">
        <v>84.46</v>
      </c>
      <c r="X27" s="13" t="s">
        <v>80</v>
      </c>
      <c r="Y27" s="15" t="s">
        <v>102</v>
      </c>
      <c r="Z27" s="17"/>
    </row>
    <row r="28" spans="1:26" ht="38.1" customHeight="1" x14ac:dyDescent="0.15">
      <c r="A28" s="4">
        <v>25</v>
      </c>
      <c r="B28" s="5" t="s">
        <v>72</v>
      </c>
      <c r="C28" s="5" t="s">
        <v>95</v>
      </c>
      <c r="D28" s="6" t="s">
        <v>42</v>
      </c>
      <c r="E28" s="7">
        <v>132000</v>
      </c>
      <c r="F28" s="7">
        <v>133000</v>
      </c>
      <c r="G28" s="6">
        <f t="shared" si="0"/>
        <v>1000</v>
      </c>
      <c r="H28" s="6" t="s">
        <v>87</v>
      </c>
      <c r="I28" s="5" t="s">
        <v>91</v>
      </c>
      <c r="J28" s="5">
        <v>80</v>
      </c>
      <c r="K28" s="10">
        <v>4</v>
      </c>
      <c r="L28" s="5">
        <v>18</v>
      </c>
      <c r="M28" s="10">
        <v>14.5</v>
      </c>
      <c r="N28" s="5" t="s">
        <v>92</v>
      </c>
      <c r="O28" s="10" t="s">
        <v>97</v>
      </c>
      <c r="P28" s="6">
        <v>10</v>
      </c>
      <c r="Q28" s="5" t="s">
        <v>98</v>
      </c>
      <c r="R28" s="13">
        <v>5.4220459715051001</v>
      </c>
      <c r="S28" s="13">
        <v>69.900000000000006</v>
      </c>
      <c r="T28" s="13" t="s">
        <v>79</v>
      </c>
      <c r="U28" s="13">
        <v>89.3</v>
      </c>
      <c r="V28" s="13" t="s">
        <v>80</v>
      </c>
      <c r="W28" s="13">
        <v>77.72</v>
      </c>
      <c r="X28" s="13" t="s">
        <v>81</v>
      </c>
      <c r="Y28" s="15" t="s">
        <v>99</v>
      </c>
      <c r="Z28" s="17"/>
    </row>
    <row r="29" spans="1:26" ht="38.1" customHeight="1" x14ac:dyDescent="0.15">
      <c r="A29" s="4">
        <v>26</v>
      </c>
      <c r="B29" s="5" t="s">
        <v>83</v>
      </c>
      <c r="C29" s="5" t="s">
        <v>95</v>
      </c>
      <c r="D29" s="6" t="s">
        <v>39</v>
      </c>
      <c r="E29" s="7">
        <v>132000</v>
      </c>
      <c r="F29" s="7">
        <v>132779</v>
      </c>
      <c r="G29" s="6">
        <f t="shared" si="0"/>
        <v>779</v>
      </c>
      <c r="H29" s="6" t="s">
        <v>87</v>
      </c>
      <c r="I29" s="5" t="s">
        <v>91</v>
      </c>
      <c r="J29" s="5">
        <v>80</v>
      </c>
      <c r="K29" s="10">
        <v>4</v>
      </c>
      <c r="L29" s="5">
        <v>18</v>
      </c>
      <c r="M29" s="10">
        <v>14.5</v>
      </c>
      <c r="N29" s="5" t="s">
        <v>92</v>
      </c>
      <c r="O29" s="10" t="s">
        <v>97</v>
      </c>
      <c r="P29" s="6">
        <v>10</v>
      </c>
      <c r="Q29" s="5" t="s">
        <v>98</v>
      </c>
      <c r="R29" s="13">
        <v>11.8918041083065</v>
      </c>
      <c r="S29" s="13">
        <v>58.4</v>
      </c>
      <c r="T29" s="13" t="s">
        <v>89</v>
      </c>
      <c r="U29" s="13">
        <v>74.608297567954196</v>
      </c>
      <c r="V29" s="13" t="s">
        <v>81</v>
      </c>
      <c r="W29" s="13">
        <v>64.933447782546494</v>
      </c>
      <c r="X29" s="13" t="s">
        <v>79</v>
      </c>
      <c r="Y29" s="15" t="s">
        <v>99</v>
      </c>
      <c r="Z29" s="17"/>
    </row>
    <row r="30" spans="1:26" ht="38.1" customHeight="1" x14ac:dyDescent="0.15">
      <c r="A30" s="4">
        <v>27</v>
      </c>
      <c r="B30" s="5" t="s">
        <v>72</v>
      </c>
      <c r="C30" s="5" t="s">
        <v>95</v>
      </c>
      <c r="D30" s="6" t="s">
        <v>42</v>
      </c>
      <c r="E30" s="7">
        <v>133000</v>
      </c>
      <c r="F30" s="7">
        <v>134000</v>
      </c>
      <c r="G30" s="6">
        <f t="shared" si="0"/>
        <v>1000</v>
      </c>
      <c r="H30" s="6" t="s">
        <v>87</v>
      </c>
      <c r="I30" s="5" t="s">
        <v>91</v>
      </c>
      <c r="J30" s="5">
        <v>80</v>
      </c>
      <c r="K30" s="10">
        <v>4</v>
      </c>
      <c r="L30" s="5">
        <v>18</v>
      </c>
      <c r="M30" s="10">
        <v>14.5</v>
      </c>
      <c r="N30" s="5" t="s">
        <v>92</v>
      </c>
      <c r="O30" s="10" t="s">
        <v>97</v>
      </c>
      <c r="P30" s="6">
        <v>10</v>
      </c>
      <c r="Q30" s="5" t="s">
        <v>98</v>
      </c>
      <c r="R30" s="13">
        <v>7.9278220670122304</v>
      </c>
      <c r="S30" s="13">
        <v>64.8</v>
      </c>
      <c r="T30" s="13" t="s">
        <v>79</v>
      </c>
      <c r="U30" s="13">
        <v>78.599999999999994</v>
      </c>
      <c r="V30" s="13" t="s">
        <v>81</v>
      </c>
      <c r="W30" s="13">
        <v>70.36</v>
      </c>
      <c r="X30" s="13" t="s">
        <v>81</v>
      </c>
      <c r="Y30" s="15" t="s">
        <v>99</v>
      </c>
      <c r="Z30" s="17"/>
    </row>
    <row r="31" spans="1:26" ht="38.1" customHeight="1" x14ac:dyDescent="0.15">
      <c r="A31" s="4">
        <v>28</v>
      </c>
      <c r="B31" s="5" t="s">
        <v>72</v>
      </c>
      <c r="C31" s="5" t="s">
        <v>95</v>
      </c>
      <c r="D31" s="6" t="s">
        <v>39</v>
      </c>
      <c r="E31" s="7">
        <v>133000</v>
      </c>
      <c r="F31" s="7">
        <v>134000</v>
      </c>
      <c r="G31" s="6">
        <f t="shared" si="0"/>
        <v>1000</v>
      </c>
      <c r="H31" s="6" t="s">
        <v>87</v>
      </c>
      <c r="I31" s="5" t="s">
        <v>91</v>
      </c>
      <c r="J31" s="5">
        <v>80</v>
      </c>
      <c r="K31" s="10">
        <v>4</v>
      </c>
      <c r="L31" s="5">
        <v>18</v>
      </c>
      <c r="M31" s="10">
        <v>14.5</v>
      </c>
      <c r="N31" s="5" t="s">
        <v>92</v>
      </c>
      <c r="O31" s="10" t="s">
        <v>97</v>
      </c>
      <c r="P31" s="6">
        <v>10</v>
      </c>
      <c r="Q31" s="5" t="s">
        <v>98</v>
      </c>
      <c r="R31" s="13">
        <v>0.57244079166457595</v>
      </c>
      <c r="S31" s="13">
        <v>88.08</v>
      </c>
      <c r="T31" s="13" t="s">
        <v>80</v>
      </c>
      <c r="U31" s="13">
        <v>82.43</v>
      </c>
      <c r="V31" s="13" t="s">
        <v>80</v>
      </c>
      <c r="W31" s="13">
        <v>85.82</v>
      </c>
      <c r="X31" s="13" t="s">
        <v>80</v>
      </c>
      <c r="Y31" s="15" t="s">
        <v>102</v>
      </c>
      <c r="Z31" s="17"/>
    </row>
    <row r="32" spans="1:26" ht="38.1" customHeight="1" x14ac:dyDescent="0.15">
      <c r="A32" s="4">
        <v>29</v>
      </c>
      <c r="B32" s="5" t="s">
        <v>72</v>
      </c>
      <c r="C32" s="5" t="s">
        <v>95</v>
      </c>
      <c r="D32" s="6" t="s">
        <v>39</v>
      </c>
      <c r="E32" s="7">
        <v>134000</v>
      </c>
      <c r="F32" s="7">
        <v>135000</v>
      </c>
      <c r="G32" s="6">
        <f t="shared" si="0"/>
        <v>1000</v>
      </c>
      <c r="H32" s="6" t="s">
        <v>87</v>
      </c>
      <c r="I32" s="5" t="s">
        <v>91</v>
      </c>
      <c r="J32" s="5">
        <v>80</v>
      </c>
      <c r="K32" s="10">
        <v>4</v>
      </c>
      <c r="L32" s="5">
        <v>18</v>
      </c>
      <c r="M32" s="10">
        <v>14.5</v>
      </c>
      <c r="N32" s="5" t="s">
        <v>92</v>
      </c>
      <c r="O32" s="10" t="s">
        <v>97</v>
      </c>
      <c r="P32" s="6">
        <v>10</v>
      </c>
      <c r="Q32" s="5" t="s">
        <v>98</v>
      </c>
      <c r="R32" s="13">
        <v>1.3357251426443599</v>
      </c>
      <c r="S32" s="13">
        <v>83.1</v>
      </c>
      <c r="T32" s="13" t="s">
        <v>80</v>
      </c>
      <c r="U32" s="13">
        <v>87.36</v>
      </c>
      <c r="V32" s="13" t="s">
        <v>80</v>
      </c>
      <c r="W32" s="13">
        <v>84.8</v>
      </c>
      <c r="X32" s="13" t="s">
        <v>80</v>
      </c>
      <c r="Y32" s="15" t="s">
        <v>102</v>
      </c>
      <c r="Z32" s="17"/>
    </row>
    <row r="33" spans="1:26" ht="38.1" customHeight="1" x14ac:dyDescent="0.15">
      <c r="A33" s="4">
        <v>30</v>
      </c>
      <c r="B33" s="5" t="s">
        <v>72</v>
      </c>
      <c r="C33" s="5" t="s">
        <v>95</v>
      </c>
      <c r="D33" s="6" t="s">
        <v>42</v>
      </c>
      <c r="E33" s="7">
        <v>135000</v>
      </c>
      <c r="F33" s="7">
        <v>136000</v>
      </c>
      <c r="G33" s="6">
        <f t="shared" si="0"/>
        <v>1000</v>
      </c>
      <c r="H33" s="6" t="s">
        <v>87</v>
      </c>
      <c r="I33" s="5" t="s">
        <v>91</v>
      </c>
      <c r="J33" s="5">
        <v>80</v>
      </c>
      <c r="K33" s="10">
        <v>4</v>
      </c>
      <c r="L33" s="5">
        <v>18</v>
      </c>
      <c r="M33" s="10">
        <v>14.5</v>
      </c>
      <c r="N33" s="5" t="s">
        <v>92</v>
      </c>
      <c r="O33" s="10" t="s">
        <v>97</v>
      </c>
      <c r="P33" s="6">
        <v>10</v>
      </c>
      <c r="Q33" s="5" t="s">
        <v>98</v>
      </c>
      <c r="R33" s="13">
        <v>5.7784803619265901</v>
      </c>
      <c r="S33" s="13">
        <v>69.099999999999994</v>
      </c>
      <c r="T33" s="13" t="s">
        <v>79</v>
      </c>
      <c r="U33" s="13">
        <v>89.9</v>
      </c>
      <c r="V33" s="13" t="s">
        <v>80</v>
      </c>
      <c r="W33" s="13">
        <v>77.489999999999995</v>
      </c>
      <c r="X33" s="13" t="s">
        <v>81</v>
      </c>
      <c r="Y33" s="18" t="s">
        <v>103</v>
      </c>
      <c r="Z33" s="17"/>
    </row>
    <row r="34" spans="1:26" ht="38.1" customHeight="1" x14ac:dyDescent="0.15">
      <c r="A34" s="4">
        <v>31</v>
      </c>
      <c r="B34" s="5" t="s">
        <v>83</v>
      </c>
      <c r="C34" s="5" t="s">
        <v>95</v>
      </c>
      <c r="D34" s="6" t="s">
        <v>39</v>
      </c>
      <c r="E34" s="7">
        <v>135000</v>
      </c>
      <c r="F34" s="7">
        <v>135263</v>
      </c>
      <c r="G34" s="6">
        <f t="shared" si="0"/>
        <v>263</v>
      </c>
      <c r="H34" s="6" t="s">
        <v>87</v>
      </c>
      <c r="I34" s="5" t="s">
        <v>91</v>
      </c>
      <c r="J34" s="5">
        <v>80</v>
      </c>
      <c r="K34" s="12">
        <v>4</v>
      </c>
      <c r="L34" s="5">
        <v>18</v>
      </c>
      <c r="M34" s="12">
        <v>14.5</v>
      </c>
      <c r="N34" s="5" t="s">
        <v>92</v>
      </c>
      <c r="O34" s="12" t="s">
        <v>97</v>
      </c>
      <c r="P34" s="6">
        <v>10</v>
      </c>
      <c r="Q34" s="5" t="s">
        <v>98</v>
      </c>
      <c r="R34" s="13">
        <v>6.1013614848406004</v>
      </c>
      <c r="S34" s="13">
        <v>68.400000000000006</v>
      </c>
      <c r="T34" s="13" t="s">
        <v>79</v>
      </c>
      <c r="U34" s="13">
        <v>88.989290882778604</v>
      </c>
      <c r="V34" s="13" t="s">
        <v>80</v>
      </c>
      <c r="W34" s="13">
        <v>76.705007235889994</v>
      </c>
      <c r="X34" s="13" t="s">
        <v>81</v>
      </c>
      <c r="Y34" s="15" t="s">
        <v>99</v>
      </c>
      <c r="Z34" s="17"/>
    </row>
    <row r="35" spans="1:26" ht="38.1" customHeight="1" x14ac:dyDescent="0.15">
      <c r="A35" s="4">
        <v>32</v>
      </c>
      <c r="B35" s="5" t="s">
        <v>72</v>
      </c>
      <c r="C35" s="5" t="s">
        <v>95</v>
      </c>
      <c r="D35" s="6" t="s">
        <v>39</v>
      </c>
      <c r="E35" s="7">
        <v>136000</v>
      </c>
      <c r="F35" s="7">
        <v>137000</v>
      </c>
      <c r="G35" s="6">
        <f t="shared" si="0"/>
        <v>1000</v>
      </c>
      <c r="H35" s="6" t="s">
        <v>87</v>
      </c>
      <c r="I35" s="5" t="s">
        <v>91</v>
      </c>
      <c r="J35" s="5">
        <v>80</v>
      </c>
      <c r="K35" s="10">
        <v>4</v>
      </c>
      <c r="L35" s="5">
        <v>18</v>
      </c>
      <c r="M35" s="10">
        <v>14.5</v>
      </c>
      <c r="N35" s="5" t="s">
        <v>92</v>
      </c>
      <c r="O35" s="10" t="s">
        <v>97</v>
      </c>
      <c r="P35" s="6">
        <v>10</v>
      </c>
      <c r="Q35" s="5" t="s">
        <v>98</v>
      </c>
      <c r="R35" s="13">
        <v>1.1501615115009201</v>
      </c>
      <c r="S35" s="13">
        <v>84.11</v>
      </c>
      <c r="T35" s="13" t="s">
        <v>80</v>
      </c>
      <c r="U35" s="13">
        <v>91.79</v>
      </c>
      <c r="V35" s="13" t="s">
        <v>93</v>
      </c>
      <c r="W35" s="13">
        <v>87.18</v>
      </c>
      <c r="X35" s="13" t="s">
        <v>80</v>
      </c>
      <c r="Y35" s="15" t="s">
        <v>102</v>
      </c>
      <c r="Z35" s="17"/>
    </row>
    <row r="36" spans="1:26" ht="38.1" customHeight="1" x14ac:dyDescent="0.15">
      <c r="A36" s="4">
        <v>33</v>
      </c>
      <c r="B36" s="5" t="s">
        <v>72</v>
      </c>
      <c r="C36" s="5" t="s">
        <v>95</v>
      </c>
      <c r="D36" s="6" t="s">
        <v>39</v>
      </c>
      <c r="E36" s="7">
        <v>143942</v>
      </c>
      <c r="F36" s="7">
        <v>144049</v>
      </c>
      <c r="G36" s="6">
        <f t="shared" si="0"/>
        <v>107</v>
      </c>
      <c r="H36" s="6" t="s">
        <v>87</v>
      </c>
      <c r="I36" s="5" t="s">
        <v>91</v>
      </c>
      <c r="J36" s="5">
        <v>80</v>
      </c>
      <c r="K36" s="10">
        <v>4</v>
      </c>
      <c r="L36" s="5">
        <v>18</v>
      </c>
      <c r="M36" s="10">
        <v>14.5</v>
      </c>
      <c r="N36" s="5" t="s">
        <v>92</v>
      </c>
      <c r="O36" s="10" t="s">
        <v>97</v>
      </c>
      <c r="P36" s="6">
        <v>10</v>
      </c>
      <c r="Q36" s="5" t="s">
        <v>98</v>
      </c>
      <c r="R36" s="13">
        <v>0.73189761389174601</v>
      </c>
      <c r="S36" s="13">
        <v>86.81</v>
      </c>
      <c r="T36" s="13" t="s">
        <v>80</v>
      </c>
      <c r="U36" s="13">
        <v>48.32</v>
      </c>
      <c r="V36" s="13" t="s">
        <v>89</v>
      </c>
      <c r="W36" s="13">
        <v>71.41</v>
      </c>
      <c r="X36" s="13" t="s">
        <v>81</v>
      </c>
      <c r="Y36" s="15" t="s">
        <v>102</v>
      </c>
      <c r="Z36" s="17"/>
    </row>
    <row r="37" spans="1:26" ht="38.1" customHeight="1" x14ac:dyDescent="0.15">
      <c r="A37" s="4">
        <v>34</v>
      </c>
      <c r="B37" s="5" t="s">
        <v>72</v>
      </c>
      <c r="C37" s="5" t="s">
        <v>95</v>
      </c>
      <c r="D37" s="6" t="s">
        <v>39</v>
      </c>
      <c r="E37" s="7">
        <v>151000</v>
      </c>
      <c r="F37" s="7">
        <v>152000</v>
      </c>
      <c r="G37" s="6">
        <f t="shared" si="0"/>
        <v>1000</v>
      </c>
      <c r="H37" s="6" t="s">
        <v>87</v>
      </c>
      <c r="I37" s="5" t="s">
        <v>91</v>
      </c>
      <c r="J37" s="5">
        <v>80</v>
      </c>
      <c r="K37" s="10">
        <v>4</v>
      </c>
      <c r="L37" s="5">
        <v>18</v>
      </c>
      <c r="M37" s="10">
        <v>14.5</v>
      </c>
      <c r="N37" s="5" t="s">
        <v>92</v>
      </c>
      <c r="O37" s="10" t="s">
        <v>97</v>
      </c>
      <c r="P37" s="6">
        <v>10</v>
      </c>
      <c r="Q37" s="5" t="s">
        <v>98</v>
      </c>
      <c r="R37" s="13">
        <v>5.9617196536490003</v>
      </c>
      <c r="S37" s="13">
        <v>68.7</v>
      </c>
      <c r="T37" s="13" t="s">
        <v>79</v>
      </c>
      <c r="U37" s="13">
        <v>82.3</v>
      </c>
      <c r="V37" s="13" t="s">
        <v>80</v>
      </c>
      <c r="W37" s="13">
        <v>74.180000000000007</v>
      </c>
      <c r="X37" s="13" t="s">
        <v>81</v>
      </c>
      <c r="Y37" s="15" t="s">
        <v>99</v>
      </c>
      <c r="Z37" s="17"/>
    </row>
    <row r="38" spans="1:26" ht="38.1" customHeight="1" x14ac:dyDescent="0.15">
      <c r="A38" s="4">
        <v>35</v>
      </c>
      <c r="B38" s="5" t="s">
        <v>83</v>
      </c>
      <c r="C38" s="5" t="s">
        <v>95</v>
      </c>
      <c r="D38" s="6" t="s">
        <v>42</v>
      </c>
      <c r="E38" s="7">
        <v>151150</v>
      </c>
      <c r="F38" s="7">
        <v>151531</v>
      </c>
      <c r="G38" s="6">
        <f t="shared" si="0"/>
        <v>381</v>
      </c>
      <c r="H38" s="6" t="s">
        <v>87</v>
      </c>
      <c r="I38" s="5" t="s">
        <v>91</v>
      </c>
      <c r="J38" s="5">
        <v>80</v>
      </c>
      <c r="K38" s="10">
        <v>4</v>
      </c>
      <c r="L38" s="5">
        <v>18</v>
      </c>
      <c r="M38" s="10">
        <v>14.5</v>
      </c>
      <c r="N38" s="5" t="s">
        <v>92</v>
      </c>
      <c r="O38" s="10" t="s">
        <v>97</v>
      </c>
      <c r="P38" s="6">
        <v>10</v>
      </c>
      <c r="Q38" s="5" t="s">
        <v>98</v>
      </c>
      <c r="R38" s="13">
        <v>11.0098407342272</v>
      </c>
      <c r="S38" s="13">
        <v>59.7</v>
      </c>
      <c r="T38" s="13" t="s">
        <v>89</v>
      </c>
      <c r="U38" s="13">
        <v>71.518340611353693</v>
      </c>
      <c r="V38" s="13" t="s">
        <v>81</v>
      </c>
      <c r="W38" s="13">
        <v>64.462096069869006</v>
      </c>
      <c r="X38" s="13" t="s">
        <v>79</v>
      </c>
      <c r="Y38" s="15" t="s">
        <v>99</v>
      </c>
      <c r="Z38" s="17"/>
    </row>
    <row r="39" spans="1:26" ht="38.1" customHeight="1" x14ac:dyDescent="0.15">
      <c r="A39" s="4">
        <v>36</v>
      </c>
      <c r="B39" s="5" t="s">
        <v>72</v>
      </c>
      <c r="C39" s="5" t="s">
        <v>95</v>
      </c>
      <c r="D39" s="6" t="s">
        <v>39</v>
      </c>
      <c r="E39" s="7">
        <v>152000</v>
      </c>
      <c r="F39" s="7">
        <v>153000</v>
      </c>
      <c r="G39" s="6">
        <f t="shared" si="0"/>
        <v>1000</v>
      </c>
      <c r="H39" s="6" t="s">
        <v>87</v>
      </c>
      <c r="I39" s="5" t="s">
        <v>91</v>
      </c>
      <c r="J39" s="5">
        <v>80</v>
      </c>
      <c r="K39" s="10">
        <v>4</v>
      </c>
      <c r="L39" s="5">
        <v>18</v>
      </c>
      <c r="M39" s="10">
        <v>14.5</v>
      </c>
      <c r="N39" s="5" t="s">
        <v>92</v>
      </c>
      <c r="O39" s="10" t="s">
        <v>97</v>
      </c>
      <c r="P39" s="6">
        <v>10</v>
      </c>
      <c r="Q39" s="5" t="s">
        <v>98</v>
      </c>
      <c r="R39" s="13">
        <v>6.0966761095982802</v>
      </c>
      <c r="S39" s="13">
        <v>68.41</v>
      </c>
      <c r="T39" s="13" t="s">
        <v>79</v>
      </c>
      <c r="U39" s="13">
        <v>89.42</v>
      </c>
      <c r="V39" s="13" t="s">
        <v>80</v>
      </c>
      <c r="W39" s="13">
        <v>76.81</v>
      </c>
      <c r="X39" s="13" t="s">
        <v>81</v>
      </c>
      <c r="Y39" s="15" t="s">
        <v>102</v>
      </c>
      <c r="Z39" s="17"/>
    </row>
    <row r="40" spans="1:26" ht="38.1" customHeight="1" x14ac:dyDescent="0.15">
      <c r="A40" s="4">
        <v>37</v>
      </c>
      <c r="B40" s="5" t="s">
        <v>72</v>
      </c>
      <c r="C40" s="5" t="s">
        <v>95</v>
      </c>
      <c r="D40" s="6" t="s">
        <v>39</v>
      </c>
      <c r="E40" s="7">
        <v>153000</v>
      </c>
      <c r="F40" s="7">
        <v>154000</v>
      </c>
      <c r="G40" s="6">
        <f t="shared" si="0"/>
        <v>1000</v>
      </c>
      <c r="H40" s="6" t="s">
        <v>87</v>
      </c>
      <c r="I40" s="5" t="s">
        <v>91</v>
      </c>
      <c r="J40" s="5">
        <v>80</v>
      </c>
      <c r="K40" s="10">
        <v>4</v>
      </c>
      <c r="L40" s="5">
        <v>18</v>
      </c>
      <c r="M40" s="10">
        <v>14.5</v>
      </c>
      <c r="N40" s="5" t="s">
        <v>92</v>
      </c>
      <c r="O40" s="10" t="s">
        <v>97</v>
      </c>
      <c r="P40" s="6">
        <v>10</v>
      </c>
      <c r="Q40" s="5" t="s">
        <v>98</v>
      </c>
      <c r="R40" s="13">
        <v>12.597583136594899</v>
      </c>
      <c r="S40" s="13">
        <v>57.4</v>
      </c>
      <c r="T40" s="13" t="s">
        <v>89</v>
      </c>
      <c r="U40" s="13">
        <v>88.3</v>
      </c>
      <c r="V40" s="13" t="s">
        <v>80</v>
      </c>
      <c r="W40" s="13">
        <v>69.8</v>
      </c>
      <c r="X40" s="13" t="s">
        <v>79</v>
      </c>
      <c r="Y40" s="15" t="s">
        <v>99</v>
      </c>
      <c r="Z40" s="17"/>
    </row>
    <row r="41" spans="1:26" ht="38.1" customHeight="1" x14ac:dyDescent="0.15">
      <c r="A41" s="4">
        <v>38</v>
      </c>
      <c r="B41" s="5" t="s">
        <v>83</v>
      </c>
      <c r="C41" s="5" t="s">
        <v>95</v>
      </c>
      <c r="D41" s="6" t="s">
        <v>42</v>
      </c>
      <c r="E41" s="7">
        <v>153050</v>
      </c>
      <c r="F41" s="7">
        <v>153520</v>
      </c>
      <c r="G41" s="6">
        <f t="shared" si="0"/>
        <v>470</v>
      </c>
      <c r="H41" s="6" t="s">
        <v>87</v>
      </c>
      <c r="I41" s="5" t="s">
        <v>91</v>
      </c>
      <c r="J41" s="5">
        <v>80</v>
      </c>
      <c r="K41" s="10">
        <v>4</v>
      </c>
      <c r="L41" s="5">
        <v>18</v>
      </c>
      <c r="M41" s="10">
        <v>14.5</v>
      </c>
      <c r="N41" s="5" t="s">
        <v>92</v>
      </c>
      <c r="O41" s="10" t="s">
        <v>97</v>
      </c>
      <c r="P41" s="6">
        <v>10</v>
      </c>
      <c r="Q41" s="5" t="s">
        <v>98</v>
      </c>
      <c r="R41" s="13">
        <v>9.2442952428256593</v>
      </c>
      <c r="S41" s="13">
        <v>62.5</v>
      </c>
      <c r="T41" s="13" t="s">
        <v>79</v>
      </c>
      <c r="U41" s="13">
        <v>96.145470383275295</v>
      </c>
      <c r="V41" s="13" t="s">
        <v>93</v>
      </c>
      <c r="W41" s="13">
        <v>76.001742160278795</v>
      </c>
      <c r="X41" s="13" t="s">
        <v>81</v>
      </c>
      <c r="Y41" s="15" t="s">
        <v>99</v>
      </c>
      <c r="Z41" s="17"/>
    </row>
    <row r="42" spans="1:26" ht="38.1" customHeight="1" x14ac:dyDescent="0.15">
      <c r="A42" s="4">
        <v>39</v>
      </c>
      <c r="B42" s="5" t="s">
        <v>72</v>
      </c>
      <c r="C42" s="5" t="s">
        <v>95</v>
      </c>
      <c r="D42" s="6" t="s">
        <v>39</v>
      </c>
      <c r="E42" s="7">
        <v>154000</v>
      </c>
      <c r="F42" s="7">
        <v>155000</v>
      </c>
      <c r="G42" s="6">
        <f t="shared" si="0"/>
        <v>1000</v>
      </c>
      <c r="H42" s="6" t="s">
        <v>87</v>
      </c>
      <c r="I42" s="5" t="s">
        <v>91</v>
      </c>
      <c r="J42" s="5">
        <v>80</v>
      </c>
      <c r="K42" s="10">
        <v>4</v>
      </c>
      <c r="L42" s="5">
        <v>18</v>
      </c>
      <c r="M42" s="10">
        <v>14.5</v>
      </c>
      <c r="N42" s="5" t="s">
        <v>92</v>
      </c>
      <c r="O42" s="10" t="s">
        <v>97</v>
      </c>
      <c r="P42" s="6">
        <v>10</v>
      </c>
      <c r="Q42" s="5" t="s">
        <v>98</v>
      </c>
      <c r="R42" s="13">
        <v>13.551080802965901</v>
      </c>
      <c r="S42" s="13">
        <v>56.1</v>
      </c>
      <c r="T42" s="13" t="s">
        <v>89</v>
      </c>
      <c r="U42" s="13">
        <v>91.7</v>
      </c>
      <c r="V42" s="13" t="s">
        <v>93</v>
      </c>
      <c r="W42" s="13">
        <v>70.39</v>
      </c>
      <c r="X42" s="13" t="s">
        <v>81</v>
      </c>
      <c r="Y42" s="15" t="s">
        <v>99</v>
      </c>
      <c r="Z42" s="17"/>
    </row>
    <row r="43" spans="1:26" ht="38.1" customHeight="1" x14ac:dyDescent="0.15">
      <c r="A43" s="4">
        <v>40</v>
      </c>
      <c r="B43" s="5" t="s">
        <v>83</v>
      </c>
      <c r="C43" s="5" t="s">
        <v>95</v>
      </c>
      <c r="D43" s="6" t="s">
        <v>42</v>
      </c>
      <c r="E43" s="7">
        <v>154000</v>
      </c>
      <c r="F43" s="7">
        <v>154551</v>
      </c>
      <c r="G43" s="6">
        <f t="shared" si="0"/>
        <v>551</v>
      </c>
      <c r="H43" s="6" t="s">
        <v>87</v>
      </c>
      <c r="I43" s="5" t="s">
        <v>91</v>
      </c>
      <c r="J43" s="5">
        <v>80</v>
      </c>
      <c r="K43" s="10">
        <v>4</v>
      </c>
      <c r="L43" s="5">
        <v>18</v>
      </c>
      <c r="M43" s="10">
        <v>14.5</v>
      </c>
      <c r="N43" s="5" t="s">
        <v>92</v>
      </c>
      <c r="O43" s="10" t="s">
        <v>97</v>
      </c>
      <c r="P43" s="6">
        <v>10</v>
      </c>
      <c r="Q43" s="5" t="s">
        <v>98</v>
      </c>
      <c r="R43" s="13">
        <v>11.684723195060601</v>
      </c>
      <c r="S43" s="13">
        <v>58.7</v>
      </c>
      <c r="T43" s="13" t="s">
        <v>89</v>
      </c>
      <c r="U43" s="13">
        <v>95.949910873440302</v>
      </c>
      <c r="V43" s="13" t="s">
        <v>93</v>
      </c>
      <c r="W43" s="13">
        <v>73.652281639928702</v>
      </c>
      <c r="X43" s="13" t="s">
        <v>81</v>
      </c>
      <c r="Y43" s="15" t="s">
        <v>99</v>
      </c>
      <c r="Z43" s="17"/>
    </row>
    <row r="44" spans="1:26" ht="38.1" customHeight="1" x14ac:dyDescent="0.15">
      <c r="A44" s="4">
        <v>41</v>
      </c>
      <c r="B44" s="5" t="s">
        <v>72</v>
      </c>
      <c r="C44" s="5" t="s">
        <v>95</v>
      </c>
      <c r="D44" s="6" t="s">
        <v>39</v>
      </c>
      <c r="E44" s="7">
        <v>155000</v>
      </c>
      <c r="F44" s="7">
        <v>156107</v>
      </c>
      <c r="G44" s="6">
        <f t="shared" si="0"/>
        <v>1107</v>
      </c>
      <c r="H44" s="6" t="s">
        <v>87</v>
      </c>
      <c r="I44" s="5" t="s">
        <v>91</v>
      </c>
      <c r="J44" s="5">
        <v>80</v>
      </c>
      <c r="K44" s="10">
        <v>4</v>
      </c>
      <c r="L44" s="5">
        <v>18</v>
      </c>
      <c r="M44" s="10">
        <v>14.5</v>
      </c>
      <c r="N44" s="5" t="s">
        <v>92</v>
      </c>
      <c r="O44" s="10" t="s">
        <v>97</v>
      </c>
      <c r="P44" s="6">
        <v>10</v>
      </c>
      <c r="Q44" s="5" t="s">
        <v>98</v>
      </c>
      <c r="R44" s="13">
        <v>3.6494861582713001</v>
      </c>
      <c r="S44" s="13">
        <v>74.430000000000007</v>
      </c>
      <c r="T44" s="13" t="s">
        <v>81</v>
      </c>
      <c r="U44" s="13">
        <v>93.39</v>
      </c>
      <c r="V44" s="13" t="s">
        <v>93</v>
      </c>
      <c r="W44" s="13">
        <v>82.01</v>
      </c>
      <c r="X44" s="13" t="s">
        <v>80</v>
      </c>
      <c r="Y44" s="15" t="s">
        <v>102</v>
      </c>
      <c r="Z44" s="17"/>
    </row>
    <row r="45" spans="1:26" ht="38.1" customHeight="1" x14ac:dyDescent="0.15">
      <c r="A45" s="4">
        <v>42</v>
      </c>
      <c r="B45" s="5" t="s">
        <v>72</v>
      </c>
      <c r="C45" s="5" t="s">
        <v>95</v>
      </c>
      <c r="D45" s="6" t="s">
        <v>39</v>
      </c>
      <c r="E45" s="7">
        <v>156107</v>
      </c>
      <c r="F45" s="7">
        <v>156344</v>
      </c>
      <c r="G45" s="6">
        <f t="shared" si="0"/>
        <v>237</v>
      </c>
      <c r="H45" s="6" t="s">
        <v>87</v>
      </c>
      <c r="I45" s="5" t="s">
        <v>91</v>
      </c>
      <c r="J45" s="5">
        <v>80</v>
      </c>
      <c r="K45" s="10">
        <v>4</v>
      </c>
      <c r="L45" s="5">
        <v>18</v>
      </c>
      <c r="M45" s="10">
        <v>14.5</v>
      </c>
      <c r="N45" s="5" t="s">
        <v>92</v>
      </c>
      <c r="O45" s="10" t="s">
        <v>77</v>
      </c>
      <c r="P45" s="6">
        <v>28</v>
      </c>
      <c r="Q45" s="5" t="s">
        <v>98</v>
      </c>
      <c r="R45" s="13">
        <v>0.51919928314197705</v>
      </c>
      <c r="S45" s="13">
        <v>92.12</v>
      </c>
      <c r="T45" s="13" t="s">
        <v>93</v>
      </c>
      <c r="U45" s="13">
        <v>83.86</v>
      </c>
      <c r="V45" s="13" t="s">
        <v>80</v>
      </c>
      <c r="W45" s="13">
        <v>88.82</v>
      </c>
      <c r="X45" s="13" t="s">
        <v>80</v>
      </c>
      <c r="Y45" s="15" t="s">
        <v>104</v>
      </c>
      <c r="Z45" s="17"/>
    </row>
    <row r="46" spans="1:26" ht="38.1" customHeight="1" x14ac:dyDescent="0.15">
      <c r="A46" s="4">
        <v>43</v>
      </c>
      <c r="B46" s="5" t="s">
        <v>72</v>
      </c>
      <c r="C46" s="5" t="s">
        <v>95</v>
      </c>
      <c r="D46" s="6" t="s">
        <v>39</v>
      </c>
      <c r="E46" s="7">
        <v>156344</v>
      </c>
      <c r="F46" s="7">
        <v>157000</v>
      </c>
      <c r="G46" s="6">
        <f t="shared" si="0"/>
        <v>656</v>
      </c>
      <c r="H46" s="6" t="s">
        <v>87</v>
      </c>
      <c r="I46" s="5" t="s">
        <v>91</v>
      </c>
      <c r="J46" s="5">
        <v>80</v>
      </c>
      <c r="K46" s="10">
        <v>4</v>
      </c>
      <c r="L46" s="5">
        <v>18</v>
      </c>
      <c r="M46" s="10">
        <v>14.5</v>
      </c>
      <c r="N46" s="5" t="s">
        <v>92</v>
      </c>
      <c r="O46" s="10" t="s">
        <v>97</v>
      </c>
      <c r="P46" s="6">
        <v>10</v>
      </c>
      <c r="Q46" s="5" t="s">
        <v>98</v>
      </c>
      <c r="R46" s="13">
        <v>2.4394898343987701</v>
      </c>
      <c r="S46" s="13">
        <v>78.34</v>
      </c>
      <c r="T46" s="13" t="s">
        <v>81</v>
      </c>
      <c r="U46" s="13">
        <v>88.77</v>
      </c>
      <c r="V46" s="13" t="s">
        <v>80</v>
      </c>
      <c r="W46" s="13">
        <v>82.51</v>
      </c>
      <c r="X46" s="13" t="s">
        <v>80</v>
      </c>
      <c r="Y46" s="15" t="s">
        <v>102</v>
      </c>
      <c r="Z46" s="17"/>
    </row>
    <row r="47" spans="1:26" ht="38.1" customHeight="1" x14ac:dyDescent="0.15">
      <c r="A47" s="4">
        <v>44</v>
      </c>
      <c r="B47" s="5" t="s">
        <v>72</v>
      </c>
      <c r="C47" s="5" t="s">
        <v>95</v>
      </c>
      <c r="D47" s="6" t="s">
        <v>39</v>
      </c>
      <c r="E47" s="7">
        <v>158000</v>
      </c>
      <c r="F47" s="7">
        <v>159000</v>
      </c>
      <c r="G47" s="6">
        <f t="shared" si="0"/>
        <v>1000</v>
      </c>
      <c r="H47" s="6" t="s">
        <v>87</v>
      </c>
      <c r="I47" s="5" t="s">
        <v>91</v>
      </c>
      <c r="J47" s="5">
        <v>80</v>
      </c>
      <c r="K47" s="10">
        <v>4</v>
      </c>
      <c r="L47" s="5">
        <v>18</v>
      </c>
      <c r="M47" s="10">
        <v>14.5</v>
      </c>
      <c r="N47" s="5" t="s">
        <v>92</v>
      </c>
      <c r="O47" s="10" t="s">
        <v>97</v>
      </c>
      <c r="P47" s="6">
        <v>10</v>
      </c>
      <c r="Q47" s="5" t="s">
        <v>98</v>
      </c>
      <c r="R47" s="13">
        <v>1.04259285440123</v>
      </c>
      <c r="S47" s="13">
        <v>84.74</v>
      </c>
      <c r="T47" s="13" t="s">
        <v>80</v>
      </c>
      <c r="U47" s="13">
        <v>93.74</v>
      </c>
      <c r="V47" s="13" t="s">
        <v>93</v>
      </c>
      <c r="W47" s="13">
        <v>88.34</v>
      </c>
      <c r="X47" s="13" t="s">
        <v>80</v>
      </c>
      <c r="Y47" s="15" t="s">
        <v>102</v>
      </c>
      <c r="Z47" s="17"/>
    </row>
    <row r="48" spans="1:26" ht="38.1" customHeight="1" x14ac:dyDescent="0.15">
      <c r="A48" s="4">
        <v>45</v>
      </c>
      <c r="B48" s="5" t="s">
        <v>72</v>
      </c>
      <c r="C48" s="5" t="s">
        <v>95</v>
      </c>
      <c r="D48" s="6" t="s">
        <v>39</v>
      </c>
      <c r="E48" s="7">
        <v>160000</v>
      </c>
      <c r="F48" s="7">
        <v>161000</v>
      </c>
      <c r="G48" s="6">
        <f t="shared" si="0"/>
        <v>1000</v>
      </c>
      <c r="H48" s="6" t="s">
        <v>87</v>
      </c>
      <c r="I48" s="5" t="s">
        <v>91</v>
      </c>
      <c r="J48" s="5">
        <v>80</v>
      </c>
      <c r="K48" s="10">
        <v>4</v>
      </c>
      <c r="L48" s="5">
        <v>18</v>
      </c>
      <c r="M48" s="10">
        <v>14.5</v>
      </c>
      <c r="N48" s="5" t="s">
        <v>92</v>
      </c>
      <c r="O48" s="10" t="s">
        <v>97</v>
      </c>
      <c r="P48" s="6">
        <v>10</v>
      </c>
      <c r="Q48" s="5" t="s">
        <v>98</v>
      </c>
      <c r="R48" s="13">
        <v>1.94979927744377</v>
      </c>
      <c r="S48" s="13">
        <v>80.25</v>
      </c>
      <c r="T48" s="13" t="s">
        <v>80</v>
      </c>
      <c r="U48" s="13">
        <v>93.13</v>
      </c>
      <c r="V48" s="13" t="s">
        <v>93</v>
      </c>
      <c r="W48" s="13">
        <v>85.4</v>
      </c>
      <c r="X48" s="13" t="s">
        <v>80</v>
      </c>
      <c r="Y48" s="15" t="s">
        <v>102</v>
      </c>
      <c r="Z48" s="17"/>
    </row>
    <row r="49" spans="1:26" ht="38.1" customHeight="1" x14ac:dyDescent="0.15">
      <c r="A49" s="4">
        <v>46</v>
      </c>
      <c r="B49" s="5" t="s">
        <v>72</v>
      </c>
      <c r="C49" s="5" t="s">
        <v>95</v>
      </c>
      <c r="D49" s="6" t="s">
        <v>39</v>
      </c>
      <c r="E49" s="7">
        <v>165000</v>
      </c>
      <c r="F49" s="7">
        <v>166000</v>
      </c>
      <c r="G49" s="6">
        <f t="shared" si="0"/>
        <v>1000</v>
      </c>
      <c r="H49" s="6" t="s">
        <v>87</v>
      </c>
      <c r="I49" s="5" t="s">
        <v>91</v>
      </c>
      <c r="J49" s="5">
        <v>80</v>
      </c>
      <c r="K49" s="10">
        <v>4</v>
      </c>
      <c r="L49" s="5">
        <v>18.25</v>
      </c>
      <c r="M49" s="10">
        <v>14</v>
      </c>
      <c r="N49" s="5" t="s">
        <v>92</v>
      </c>
      <c r="O49" s="10" t="s">
        <v>97</v>
      </c>
      <c r="P49" s="6">
        <v>10</v>
      </c>
      <c r="Q49" s="5" t="s">
        <v>98</v>
      </c>
      <c r="R49" s="13">
        <v>3.1323910420053802</v>
      </c>
      <c r="S49" s="13">
        <v>75.989999999999995</v>
      </c>
      <c r="T49" s="13" t="s">
        <v>81</v>
      </c>
      <c r="U49" s="13">
        <v>89.76</v>
      </c>
      <c r="V49" s="13" t="s">
        <v>80</v>
      </c>
      <c r="W49" s="13">
        <v>81.5</v>
      </c>
      <c r="X49" s="13" t="s">
        <v>80</v>
      </c>
      <c r="Y49" s="15" t="s">
        <v>102</v>
      </c>
      <c r="Z49" s="17"/>
    </row>
    <row r="50" spans="1:26" ht="38.1" customHeight="1" x14ac:dyDescent="0.15">
      <c r="A50" s="4">
        <v>47</v>
      </c>
      <c r="B50" s="5" t="s">
        <v>72</v>
      </c>
      <c r="C50" s="5" t="s">
        <v>95</v>
      </c>
      <c r="D50" s="6" t="s">
        <v>39</v>
      </c>
      <c r="E50" s="7">
        <v>166000</v>
      </c>
      <c r="F50" s="7">
        <v>167000</v>
      </c>
      <c r="G50" s="6">
        <f t="shared" si="0"/>
        <v>1000</v>
      </c>
      <c r="H50" s="6" t="s">
        <v>87</v>
      </c>
      <c r="I50" s="5" t="s">
        <v>91</v>
      </c>
      <c r="J50" s="5">
        <v>80</v>
      </c>
      <c r="K50" s="10">
        <v>4</v>
      </c>
      <c r="L50" s="5">
        <v>18</v>
      </c>
      <c r="M50" s="10">
        <v>14.5</v>
      </c>
      <c r="N50" s="5" t="s">
        <v>92</v>
      </c>
      <c r="O50" s="10" t="s">
        <v>97</v>
      </c>
      <c r="P50" s="6">
        <v>10</v>
      </c>
      <c r="Q50" s="5" t="s">
        <v>98</v>
      </c>
      <c r="R50" s="13">
        <v>2.05444225527236</v>
      </c>
      <c r="S50" s="13">
        <v>79.819999999999993</v>
      </c>
      <c r="T50" s="13" t="s">
        <v>81</v>
      </c>
      <c r="U50" s="13">
        <v>87.67</v>
      </c>
      <c r="V50" s="13" t="s">
        <v>80</v>
      </c>
      <c r="W50" s="13">
        <v>82.96</v>
      </c>
      <c r="X50" s="13" t="s">
        <v>80</v>
      </c>
      <c r="Y50" s="15" t="s">
        <v>102</v>
      </c>
      <c r="Z50" s="17"/>
    </row>
    <row r="51" spans="1:26" ht="38.1" customHeight="1" x14ac:dyDescent="0.15">
      <c r="A51" s="4">
        <v>48</v>
      </c>
      <c r="B51" s="5" t="s">
        <v>72</v>
      </c>
      <c r="C51" s="5" t="s">
        <v>95</v>
      </c>
      <c r="D51" s="6" t="s">
        <v>39</v>
      </c>
      <c r="E51" s="7">
        <v>178000</v>
      </c>
      <c r="F51" s="7">
        <v>178890</v>
      </c>
      <c r="G51" s="6">
        <f t="shared" si="0"/>
        <v>890</v>
      </c>
      <c r="H51" s="6" t="s">
        <v>87</v>
      </c>
      <c r="I51" s="5" t="s">
        <v>91</v>
      </c>
      <c r="J51" s="5">
        <v>80</v>
      </c>
      <c r="K51" s="10">
        <v>4</v>
      </c>
      <c r="L51" s="5">
        <v>18</v>
      </c>
      <c r="M51" s="10">
        <v>14.5</v>
      </c>
      <c r="N51" s="5" t="s">
        <v>92</v>
      </c>
      <c r="O51" s="10" t="s">
        <v>97</v>
      </c>
      <c r="P51" s="6">
        <v>10</v>
      </c>
      <c r="Q51" s="5" t="s">
        <v>98</v>
      </c>
      <c r="R51" s="13">
        <v>2.6928564004528801</v>
      </c>
      <c r="S51" s="13">
        <v>77.44</v>
      </c>
      <c r="T51" s="13" t="s">
        <v>81</v>
      </c>
      <c r="U51" s="13">
        <v>88.15</v>
      </c>
      <c r="V51" s="13" t="s">
        <v>80</v>
      </c>
      <c r="W51" s="13">
        <v>81.72</v>
      </c>
      <c r="X51" s="13" t="s">
        <v>80</v>
      </c>
      <c r="Y51" s="15" t="s">
        <v>102</v>
      </c>
      <c r="Z51" s="17"/>
    </row>
    <row r="52" spans="1:26" ht="38.1" customHeight="1" x14ac:dyDescent="0.15">
      <c r="A52" s="4">
        <v>49</v>
      </c>
      <c r="B52" s="5" t="s">
        <v>72</v>
      </c>
      <c r="C52" s="5" t="s">
        <v>95</v>
      </c>
      <c r="D52" s="6" t="s">
        <v>39</v>
      </c>
      <c r="E52" s="7">
        <v>178890</v>
      </c>
      <c r="F52" s="7">
        <v>179094</v>
      </c>
      <c r="G52" s="6">
        <f t="shared" si="0"/>
        <v>204</v>
      </c>
      <c r="H52" s="6" t="s">
        <v>87</v>
      </c>
      <c r="I52" s="5" t="s">
        <v>91</v>
      </c>
      <c r="J52" s="5">
        <v>80</v>
      </c>
      <c r="K52" s="10">
        <v>4</v>
      </c>
      <c r="L52" s="5">
        <v>18</v>
      </c>
      <c r="M52" s="10">
        <v>14.5</v>
      </c>
      <c r="N52" s="5" t="s">
        <v>92</v>
      </c>
      <c r="O52" s="10" t="s">
        <v>77</v>
      </c>
      <c r="P52" s="6">
        <v>28</v>
      </c>
      <c r="Q52" s="5" t="s">
        <v>98</v>
      </c>
      <c r="R52" s="13">
        <v>0.30219308753692398</v>
      </c>
      <c r="S52" s="13">
        <v>93.86</v>
      </c>
      <c r="T52" s="13" t="s">
        <v>93</v>
      </c>
      <c r="U52" s="13">
        <v>49.64</v>
      </c>
      <c r="V52" s="13" t="s">
        <v>89</v>
      </c>
      <c r="W52" s="13">
        <v>76.17</v>
      </c>
      <c r="X52" s="13" t="s">
        <v>81</v>
      </c>
      <c r="Y52" s="15" t="s">
        <v>104</v>
      </c>
      <c r="Z52" s="17"/>
    </row>
    <row r="53" spans="1:26" ht="38.1" customHeight="1" x14ac:dyDescent="0.15">
      <c r="A53" s="4">
        <v>50</v>
      </c>
      <c r="B53" s="5" t="s">
        <v>72</v>
      </c>
      <c r="C53" s="5" t="s">
        <v>95</v>
      </c>
      <c r="D53" s="6" t="s">
        <v>39</v>
      </c>
      <c r="E53" s="7">
        <v>181000</v>
      </c>
      <c r="F53" s="7">
        <v>182000</v>
      </c>
      <c r="G53" s="6">
        <f t="shared" si="0"/>
        <v>1000</v>
      </c>
      <c r="H53" s="6" t="s">
        <v>87</v>
      </c>
      <c r="I53" s="5" t="s">
        <v>91</v>
      </c>
      <c r="J53" s="5">
        <v>80</v>
      </c>
      <c r="K53" s="10">
        <v>4</v>
      </c>
      <c r="L53" s="5">
        <v>18</v>
      </c>
      <c r="M53" s="10">
        <v>14.5</v>
      </c>
      <c r="N53" s="5" t="s">
        <v>92</v>
      </c>
      <c r="O53" s="10" t="s">
        <v>97</v>
      </c>
      <c r="P53" s="6">
        <v>10</v>
      </c>
      <c r="Q53" s="5" t="s">
        <v>98</v>
      </c>
      <c r="R53" s="13">
        <v>1.2071913261090399</v>
      </c>
      <c r="S53" s="13">
        <v>83.79</v>
      </c>
      <c r="T53" s="13" t="s">
        <v>80</v>
      </c>
      <c r="U53" s="13">
        <v>92.28</v>
      </c>
      <c r="V53" s="13" t="s">
        <v>93</v>
      </c>
      <c r="W53" s="13">
        <v>87.19</v>
      </c>
      <c r="X53" s="13" t="s">
        <v>80</v>
      </c>
      <c r="Y53" s="15" t="s">
        <v>102</v>
      </c>
      <c r="Z53" s="17"/>
    </row>
    <row r="54" spans="1:26" ht="38.1" customHeight="1" x14ac:dyDescent="0.15">
      <c r="A54" s="4">
        <v>51</v>
      </c>
      <c r="B54" s="5" t="s">
        <v>72</v>
      </c>
      <c r="C54" s="5" t="s">
        <v>95</v>
      </c>
      <c r="D54" s="6" t="s">
        <v>39</v>
      </c>
      <c r="E54" s="7">
        <v>186277</v>
      </c>
      <c r="F54" s="7">
        <v>187000</v>
      </c>
      <c r="G54" s="6">
        <f t="shared" si="0"/>
        <v>723</v>
      </c>
      <c r="H54" s="6" t="s">
        <v>87</v>
      </c>
      <c r="I54" s="5" t="s">
        <v>91</v>
      </c>
      <c r="J54" s="5">
        <v>80</v>
      </c>
      <c r="K54" s="10">
        <v>6</v>
      </c>
      <c r="L54" s="5">
        <v>30.5</v>
      </c>
      <c r="M54" s="10">
        <v>21.5</v>
      </c>
      <c r="N54" s="5" t="s">
        <v>92</v>
      </c>
      <c r="O54" s="10" t="s">
        <v>97</v>
      </c>
      <c r="P54" s="6">
        <v>10</v>
      </c>
      <c r="Q54" s="5" t="s">
        <v>98</v>
      </c>
      <c r="R54" s="13">
        <v>1.0326709577050399</v>
      </c>
      <c r="S54" s="13">
        <v>84.8</v>
      </c>
      <c r="T54" s="13" t="s">
        <v>80</v>
      </c>
      <c r="U54" s="13">
        <v>89.02</v>
      </c>
      <c r="V54" s="13" t="s">
        <v>80</v>
      </c>
      <c r="W54" s="13">
        <v>86.49</v>
      </c>
      <c r="X54" s="13" t="s">
        <v>80</v>
      </c>
      <c r="Y54" s="15" t="s">
        <v>102</v>
      </c>
      <c r="Z54" s="17"/>
    </row>
    <row r="55" spans="1:26" ht="38.1" customHeight="1" x14ac:dyDescent="0.15">
      <c r="A55" s="4">
        <v>52</v>
      </c>
      <c r="B55" s="5" t="s">
        <v>72</v>
      </c>
      <c r="C55" s="5" t="s">
        <v>95</v>
      </c>
      <c r="D55" s="6" t="s">
        <v>42</v>
      </c>
      <c r="E55" s="7">
        <v>215000</v>
      </c>
      <c r="F55" s="7">
        <v>216000</v>
      </c>
      <c r="G55" s="6">
        <f t="shared" si="0"/>
        <v>1000</v>
      </c>
      <c r="H55" s="6" t="s">
        <v>105</v>
      </c>
      <c r="I55" s="5" t="s">
        <v>91</v>
      </c>
      <c r="J55" s="5">
        <v>60</v>
      </c>
      <c r="K55" s="10">
        <v>4</v>
      </c>
      <c r="L55" s="5">
        <v>18</v>
      </c>
      <c r="M55" s="10">
        <v>14.5</v>
      </c>
      <c r="N55" s="5" t="s">
        <v>92</v>
      </c>
      <c r="O55" s="10" t="s">
        <v>97</v>
      </c>
      <c r="P55" s="6">
        <v>10</v>
      </c>
      <c r="Q55" s="5" t="s">
        <v>98</v>
      </c>
      <c r="R55" s="13">
        <v>5.4658716198435098</v>
      </c>
      <c r="S55" s="13">
        <v>69.8</v>
      </c>
      <c r="T55" s="13" t="s">
        <v>79</v>
      </c>
      <c r="U55" s="13">
        <v>85.6</v>
      </c>
      <c r="V55" s="13" t="s">
        <v>80</v>
      </c>
      <c r="W55" s="13">
        <v>76.16</v>
      </c>
      <c r="X55" s="13" t="s">
        <v>81</v>
      </c>
      <c r="Y55" s="15" t="s">
        <v>99</v>
      </c>
      <c r="Z55" s="17"/>
    </row>
    <row r="56" spans="1:26" ht="38.1" customHeight="1" x14ac:dyDescent="0.15">
      <c r="A56" s="4">
        <v>53</v>
      </c>
      <c r="B56" s="5" t="s">
        <v>83</v>
      </c>
      <c r="C56" s="5" t="s">
        <v>95</v>
      </c>
      <c r="D56" s="6" t="s">
        <v>39</v>
      </c>
      <c r="E56" s="7">
        <v>215100</v>
      </c>
      <c r="F56" s="7">
        <v>215954</v>
      </c>
      <c r="G56" s="6">
        <f t="shared" si="0"/>
        <v>854</v>
      </c>
      <c r="H56" s="6" t="s">
        <v>105</v>
      </c>
      <c r="I56" s="5" t="s">
        <v>91</v>
      </c>
      <c r="J56" s="5">
        <v>60</v>
      </c>
      <c r="K56" s="10">
        <v>4</v>
      </c>
      <c r="L56" s="5">
        <v>18</v>
      </c>
      <c r="M56" s="10">
        <v>14.5</v>
      </c>
      <c r="N56" s="5" t="s">
        <v>92</v>
      </c>
      <c r="O56" s="10" t="s">
        <v>97</v>
      </c>
      <c r="P56" s="6">
        <v>10</v>
      </c>
      <c r="Q56" s="5" t="s">
        <v>98</v>
      </c>
      <c r="R56" s="13">
        <v>4.2780044596791802</v>
      </c>
      <c r="S56" s="13">
        <v>72.7</v>
      </c>
      <c r="T56" s="13" t="s">
        <v>81</v>
      </c>
      <c r="U56" s="13">
        <v>89.156446991403996</v>
      </c>
      <c r="V56" s="13" t="s">
        <v>80</v>
      </c>
      <c r="W56" s="13">
        <v>79.324240687679094</v>
      </c>
      <c r="X56" s="13" t="s">
        <v>81</v>
      </c>
      <c r="Y56" s="15" t="s">
        <v>99</v>
      </c>
      <c r="Z56" s="17"/>
    </row>
    <row r="57" spans="1:26" ht="38.1" customHeight="1" x14ac:dyDescent="0.15">
      <c r="A57" s="4">
        <v>54</v>
      </c>
      <c r="B57" s="8" t="s">
        <v>72</v>
      </c>
      <c r="C57" s="5" t="s">
        <v>43</v>
      </c>
      <c r="D57" s="6" t="s">
        <v>39</v>
      </c>
      <c r="E57" s="7">
        <v>1091257</v>
      </c>
      <c r="F57" s="7">
        <v>1091474</v>
      </c>
      <c r="G57" s="6">
        <f t="shared" si="0"/>
        <v>217</v>
      </c>
      <c r="H57" s="6" t="s">
        <v>100</v>
      </c>
      <c r="I57" s="10" t="s">
        <v>75</v>
      </c>
      <c r="J57" s="5">
        <v>40</v>
      </c>
      <c r="K57" s="10">
        <v>2</v>
      </c>
      <c r="L57" s="10">
        <v>8.5</v>
      </c>
      <c r="M57" s="10">
        <v>7</v>
      </c>
      <c r="N57" s="5" t="s">
        <v>76</v>
      </c>
      <c r="O57" s="10" t="s">
        <v>77</v>
      </c>
      <c r="P57" s="6">
        <v>24</v>
      </c>
      <c r="Q57" s="5" t="s">
        <v>78</v>
      </c>
      <c r="R57" s="13">
        <v>8.1238740469640192</v>
      </c>
      <c r="S57" s="13">
        <v>72</v>
      </c>
      <c r="T57" s="13" t="s">
        <v>81</v>
      </c>
      <c r="U57" s="13">
        <v>57.6</v>
      </c>
      <c r="V57" s="13" t="s">
        <v>89</v>
      </c>
      <c r="W57" s="13">
        <v>66.319999999999993</v>
      </c>
      <c r="X57" s="13" t="s">
        <v>79</v>
      </c>
      <c r="Y57" s="15" t="s">
        <v>82</v>
      </c>
      <c r="Z57" s="17"/>
    </row>
    <row r="58" spans="1:26" ht="38.1" customHeight="1" x14ac:dyDescent="0.15">
      <c r="A58" s="4">
        <v>55</v>
      </c>
      <c r="B58" s="5" t="s">
        <v>83</v>
      </c>
      <c r="C58" s="5" t="s">
        <v>43</v>
      </c>
      <c r="D58" s="6" t="s">
        <v>42</v>
      </c>
      <c r="E58" s="7">
        <v>1091257</v>
      </c>
      <c r="F58" s="7">
        <v>1091474</v>
      </c>
      <c r="G58" s="6">
        <f t="shared" si="0"/>
        <v>217</v>
      </c>
      <c r="H58" s="6" t="s">
        <v>100</v>
      </c>
      <c r="I58" s="10" t="s">
        <v>75</v>
      </c>
      <c r="J58" s="5">
        <v>40</v>
      </c>
      <c r="K58" s="10">
        <v>2</v>
      </c>
      <c r="L58" s="10">
        <v>8.5</v>
      </c>
      <c r="M58" s="10">
        <v>7</v>
      </c>
      <c r="N58" s="5" t="s">
        <v>76</v>
      </c>
      <c r="O58" s="10" t="s">
        <v>77</v>
      </c>
      <c r="P58" s="6">
        <v>24</v>
      </c>
      <c r="Q58" s="5" t="s">
        <v>78</v>
      </c>
      <c r="R58" s="13" t="s">
        <v>84</v>
      </c>
      <c r="S58" s="13" t="s">
        <v>84</v>
      </c>
      <c r="T58" s="13" t="s">
        <v>84</v>
      </c>
      <c r="U58" s="13" t="s">
        <v>84</v>
      </c>
      <c r="V58" s="13" t="s">
        <v>84</v>
      </c>
      <c r="W58" s="13" t="s">
        <v>84</v>
      </c>
      <c r="X58" s="13" t="s">
        <v>84</v>
      </c>
      <c r="Y58" s="15" t="s">
        <v>82</v>
      </c>
      <c r="Z58" s="17"/>
    </row>
    <row r="59" spans="1:26" ht="38.1" customHeight="1" x14ac:dyDescent="0.15">
      <c r="A59" s="4">
        <v>56</v>
      </c>
      <c r="B59" s="8" t="s">
        <v>72</v>
      </c>
      <c r="C59" s="5" t="s">
        <v>43</v>
      </c>
      <c r="D59" s="6" t="s">
        <v>39</v>
      </c>
      <c r="E59" s="7">
        <v>1091474</v>
      </c>
      <c r="F59" s="7">
        <v>1092854</v>
      </c>
      <c r="G59" s="6">
        <f t="shared" si="0"/>
        <v>1380</v>
      </c>
      <c r="H59" s="6" t="s">
        <v>100</v>
      </c>
      <c r="I59" s="10" t="s">
        <v>75</v>
      </c>
      <c r="J59" s="5">
        <v>40</v>
      </c>
      <c r="K59" s="10">
        <v>4</v>
      </c>
      <c r="L59" s="10" t="s">
        <v>106</v>
      </c>
      <c r="M59" s="10">
        <v>14</v>
      </c>
      <c r="N59" s="5" t="s">
        <v>76</v>
      </c>
      <c r="O59" s="10" t="s">
        <v>77</v>
      </c>
      <c r="P59" s="6">
        <v>24</v>
      </c>
      <c r="Q59" s="5" t="s">
        <v>78</v>
      </c>
      <c r="R59" s="13">
        <v>8.3777251269727504</v>
      </c>
      <c r="S59" s="13">
        <v>71.599999999999994</v>
      </c>
      <c r="T59" s="13" t="s">
        <v>81</v>
      </c>
      <c r="U59" s="13">
        <v>67.5</v>
      </c>
      <c r="V59" s="13" t="s">
        <v>79</v>
      </c>
      <c r="W59" s="13">
        <v>70</v>
      </c>
      <c r="X59" s="13" t="s">
        <v>81</v>
      </c>
      <c r="Y59" s="15" t="s">
        <v>82</v>
      </c>
      <c r="Z59" s="17"/>
    </row>
    <row r="60" spans="1:26" ht="38.1" customHeight="1" x14ac:dyDescent="0.15">
      <c r="A60" s="4">
        <v>57</v>
      </c>
      <c r="B60" s="5" t="s">
        <v>83</v>
      </c>
      <c r="C60" s="5" t="s">
        <v>43</v>
      </c>
      <c r="D60" s="6" t="s">
        <v>42</v>
      </c>
      <c r="E60" s="7">
        <v>1091474</v>
      </c>
      <c r="F60" s="7">
        <v>1092854</v>
      </c>
      <c r="G60" s="6">
        <f t="shared" si="0"/>
        <v>1380</v>
      </c>
      <c r="H60" s="6" t="s">
        <v>100</v>
      </c>
      <c r="I60" s="10" t="s">
        <v>75</v>
      </c>
      <c r="J60" s="5">
        <v>40</v>
      </c>
      <c r="K60" s="10">
        <v>4</v>
      </c>
      <c r="L60" s="10" t="s">
        <v>106</v>
      </c>
      <c r="M60" s="10">
        <v>14</v>
      </c>
      <c r="N60" s="5" t="s">
        <v>76</v>
      </c>
      <c r="O60" s="10" t="s">
        <v>77</v>
      </c>
      <c r="P60" s="6">
        <v>24</v>
      </c>
      <c r="Q60" s="5" t="s">
        <v>78</v>
      </c>
      <c r="R60" s="13" t="s">
        <v>84</v>
      </c>
      <c r="S60" s="13" t="s">
        <v>84</v>
      </c>
      <c r="T60" s="13" t="s">
        <v>84</v>
      </c>
      <c r="U60" s="13" t="s">
        <v>84</v>
      </c>
      <c r="V60" s="13" t="s">
        <v>84</v>
      </c>
      <c r="W60" s="13" t="s">
        <v>84</v>
      </c>
      <c r="X60" s="13" t="s">
        <v>84</v>
      </c>
      <c r="Y60" s="15" t="s">
        <v>82</v>
      </c>
      <c r="Z60" s="17"/>
    </row>
    <row r="61" spans="1:26" ht="38.1" customHeight="1" x14ac:dyDescent="0.15">
      <c r="A61" s="4">
        <v>58</v>
      </c>
      <c r="B61" s="8" t="s">
        <v>72</v>
      </c>
      <c r="C61" s="5" t="s">
        <v>43</v>
      </c>
      <c r="D61" s="6" t="s">
        <v>39</v>
      </c>
      <c r="E61" s="7">
        <v>1092854</v>
      </c>
      <c r="F61" s="7">
        <v>1093934</v>
      </c>
      <c r="G61" s="6">
        <f t="shared" si="0"/>
        <v>1080</v>
      </c>
      <c r="H61" s="6" t="s">
        <v>100</v>
      </c>
      <c r="I61" s="10" t="s">
        <v>75</v>
      </c>
      <c r="J61" s="5">
        <v>40</v>
      </c>
      <c r="K61" s="10">
        <v>2</v>
      </c>
      <c r="L61" s="10" t="s">
        <v>107</v>
      </c>
      <c r="M61" s="10">
        <v>7</v>
      </c>
      <c r="N61" s="5" t="s">
        <v>76</v>
      </c>
      <c r="O61" s="10" t="s">
        <v>77</v>
      </c>
      <c r="P61" s="6">
        <v>24</v>
      </c>
      <c r="Q61" s="5" t="s">
        <v>78</v>
      </c>
      <c r="R61" s="13">
        <v>12.616757495606301</v>
      </c>
      <c r="S61" s="13">
        <v>65.7</v>
      </c>
      <c r="T61" s="13" t="s">
        <v>79</v>
      </c>
      <c r="U61" s="13">
        <v>78.400000000000006</v>
      </c>
      <c r="V61" s="13" t="s">
        <v>81</v>
      </c>
      <c r="W61" s="13">
        <v>70.84</v>
      </c>
      <c r="X61" s="13" t="s">
        <v>81</v>
      </c>
      <c r="Y61" s="15" t="s">
        <v>82</v>
      </c>
      <c r="Z61" s="17"/>
    </row>
    <row r="62" spans="1:26" ht="38.1" customHeight="1" x14ac:dyDescent="0.15">
      <c r="A62" s="4">
        <v>59</v>
      </c>
      <c r="B62" s="5" t="s">
        <v>83</v>
      </c>
      <c r="C62" s="5" t="s">
        <v>43</v>
      </c>
      <c r="D62" s="6" t="s">
        <v>42</v>
      </c>
      <c r="E62" s="7">
        <v>1092854</v>
      </c>
      <c r="F62" s="7">
        <v>1093934</v>
      </c>
      <c r="G62" s="6">
        <f t="shared" si="0"/>
        <v>1080</v>
      </c>
      <c r="H62" s="6" t="s">
        <v>100</v>
      </c>
      <c r="I62" s="10" t="s">
        <v>75</v>
      </c>
      <c r="J62" s="5">
        <v>40</v>
      </c>
      <c r="K62" s="10">
        <v>2</v>
      </c>
      <c r="L62" s="10" t="s">
        <v>107</v>
      </c>
      <c r="M62" s="10">
        <v>7</v>
      </c>
      <c r="N62" s="5" t="s">
        <v>76</v>
      </c>
      <c r="O62" s="10" t="s">
        <v>77</v>
      </c>
      <c r="P62" s="6">
        <v>24</v>
      </c>
      <c r="Q62" s="5" t="s">
        <v>78</v>
      </c>
      <c r="R62" s="13" t="s">
        <v>84</v>
      </c>
      <c r="S62" s="13" t="s">
        <v>84</v>
      </c>
      <c r="T62" s="13" t="s">
        <v>84</v>
      </c>
      <c r="U62" s="13" t="s">
        <v>84</v>
      </c>
      <c r="V62" s="13" t="s">
        <v>84</v>
      </c>
      <c r="W62" s="13" t="s">
        <v>84</v>
      </c>
      <c r="X62" s="13" t="s">
        <v>84</v>
      </c>
      <c r="Y62" s="15" t="s">
        <v>82</v>
      </c>
      <c r="Z62" s="17"/>
    </row>
    <row r="63" spans="1:26" ht="38.1" customHeight="1" x14ac:dyDescent="0.15">
      <c r="A63" s="4">
        <v>60</v>
      </c>
      <c r="B63" s="8" t="s">
        <v>72</v>
      </c>
      <c r="C63" s="5" t="s">
        <v>43</v>
      </c>
      <c r="D63" s="6" t="s">
        <v>39</v>
      </c>
      <c r="E63" s="7">
        <v>1093934</v>
      </c>
      <c r="F63" s="7">
        <v>1095000</v>
      </c>
      <c r="G63" s="6">
        <f t="shared" si="0"/>
        <v>1066</v>
      </c>
      <c r="H63" s="6" t="s">
        <v>100</v>
      </c>
      <c r="I63" s="10" t="s">
        <v>75</v>
      </c>
      <c r="J63" s="5">
        <v>40</v>
      </c>
      <c r="K63" s="10">
        <v>2</v>
      </c>
      <c r="L63" s="10">
        <v>8.5</v>
      </c>
      <c r="M63" s="10">
        <v>7</v>
      </c>
      <c r="N63" s="5" t="s">
        <v>76</v>
      </c>
      <c r="O63" s="10" t="s">
        <v>77</v>
      </c>
      <c r="P63" s="6">
        <v>24</v>
      </c>
      <c r="Q63" s="5" t="s">
        <v>78</v>
      </c>
      <c r="R63" s="13">
        <v>10.2732534551019</v>
      </c>
      <c r="S63" s="13">
        <v>68.8</v>
      </c>
      <c r="T63" s="13" t="s">
        <v>79</v>
      </c>
      <c r="U63" s="13">
        <v>73.099999999999994</v>
      </c>
      <c r="V63" s="13" t="s">
        <v>81</v>
      </c>
      <c r="W63" s="13">
        <v>70.56</v>
      </c>
      <c r="X63" s="13" t="s">
        <v>81</v>
      </c>
      <c r="Y63" s="15" t="s">
        <v>82</v>
      </c>
      <c r="Z63" s="17"/>
    </row>
    <row r="64" spans="1:26" ht="38.1" customHeight="1" x14ac:dyDescent="0.15">
      <c r="A64" s="4">
        <v>61</v>
      </c>
      <c r="B64" s="5" t="s">
        <v>83</v>
      </c>
      <c r="C64" s="5" t="s">
        <v>43</v>
      </c>
      <c r="D64" s="6" t="s">
        <v>42</v>
      </c>
      <c r="E64" s="7">
        <v>1093934</v>
      </c>
      <c r="F64" s="7">
        <v>1095000</v>
      </c>
      <c r="G64" s="6">
        <f t="shared" si="0"/>
        <v>1066</v>
      </c>
      <c r="H64" s="6" t="s">
        <v>100</v>
      </c>
      <c r="I64" s="10" t="s">
        <v>75</v>
      </c>
      <c r="J64" s="5">
        <v>40</v>
      </c>
      <c r="K64" s="10">
        <v>2</v>
      </c>
      <c r="L64" s="10">
        <v>8.5</v>
      </c>
      <c r="M64" s="10">
        <v>7</v>
      </c>
      <c r="N64" s="5" t="s">
        <v>76</v>
      </c>
      <c r="O64" s="10" t="s">
        <v>77</v>
      </c>
      <c r="P64" s="6">
        <v>24</v>
      </c>
      <c r="Q64" s="5" t="s">
        <v>78</v>
      </c>
      <c r="R64" s="13" t="s">
        <v>84</v>
      </c>
      <c r="S64" s="13" t="s">
        <v>84</v>
      </c>
      <c r="T64" s="13" t="s">
        <v>84</v>
      </c>
      <c r="U64" s="13" t="s">
        <v>84</v>
      </c>
      <c r="V64" s="13" t="s">
        <v>84</v>
      </c>
      <c r="W64" s="13" t="s">
        <v>84</v>
      </c>
      <c r="X64" s="13" t="s">
        <v>84</v>
      </c>
      <c r="Y64" s="15" t="s">
        <v>82</v>
      </c>
      <c r="Z64" s="17"/>
    </row>
    <row r="65" spans="1:26" ht="38.1" customHeight="1" x14ac:dyDescent="0.15">
      <c r="A65" s="4">
        <v>62</v>
      </c>
      <c r="B65" s="8" t="s">
        <v>72</v>
      </c>
      <c r="C65" s="5" t="s">
        <v>43</v>
      </c>
      <c r="D65" s="6" t="s">
        <v>39</v>
      </c>
      <c r="E65" s="7">
        <v>1104000</v>
      </c>
      <c r="F65" s="7">
        <v>1105000</v>
      </c>
      <c r="G65" s="6">
        <f t="shared" si="0"/>
        <v>1000</v>
      </c>
      <c r="H65" s="6" t="s">
        <v>100</v>
      </c>
      <c r="I65" s="10" t="s">
        <v>75</v>
      </c>
      <c r="J65" s="5">
        <v>40</v>
      </c>
      <c r="K65" s="10">
        <v>2</v>
      </c>
      <c r="L65" s="10">
        <v>8.5</v>
      </c>
      <c r="M65" s="10">
        <v>7</v>
      </c>
      <c r="N65" s="5" t="s">
        <v>76</v>
      </c>
      <c r="O65" s="10" t="s">
        <v>77</v>
      </c>
      <c r="P65" s="6">
        <v>24</v>
      </c>
      <c r="Q65" s="5" t="s">
        <v>78</v>
      </c>
      <c r="R65" s="13">
        <v>11.832426494446199</v>
      </c>
      <c r="S65" s="13">
        <v>66.7</v>
      </c>
      <c r="T65" s="13" t="s">
        <v>79</v>
      </c>
      <c r="U65" s="13">
        <v>85</v>
      </c>
      <c r="V65" s="13" t="s">
        <v>80</v>
      </c>
      <c r="W65" s="13">
        <v>74.09</v>
      </c>
      <c r="X65" s="13" t="s">
        <v>81</v>
      </c>
      <c r="Y65" s="15" t="s">
        <v>82</v>
      </c>
      <c r="Z65" s="17"/>
    </row>
    <row r="66" spans="1:26" ht="38.1" customHeight="1" x14ac:dyDescent="0.15">
      <c r="A66" s="4">
        <v>63</v>
      </c>
      <c r="B66" s="5" t="s">
        <v>83</v>
      </c>
      <c r="C66" s="5" t="s">
        <v>43</v>
      </c>
      <c r="D66" s="6" t="s">
        <v>42</v>
      </c>
      <c r="E66" s="7">
        <v>1104000</v>
      </c>
      <c r="F66" s="7">
        <v>1105000</v>
      </c>
      <c r="G66" s="6">
        <f t="shared" si="0"/>
        <v>1000</v>
      </c>
      <c r="H66" s="6" t="s">
        <v>100</v>
      </c>
      <c r="I66" s="10" t="s">
        <v>75</v>
      </c>
      <c r="J66" s="5">
        <v>40</v>
      </c>
      <c r="K66" s="10">
        <v>2</v>
      </c>
      <c r="L66" s="10">
        <v>8.5</v>
      </c>
      <c r="M66" s="10">
        <v>7</v>
      </c>
      <c r="N66" s="5" t="s">
        <v>76</v>
      </c>
      <c r="O66" s="10" t="s">
        <v>77</v>
      </c>
      <c r="P66" s="6">
        <v>24</v>
      </c>
      <c r="Q66" s="5" t="s">
        <v>78</v>
      </c>
      <c r="R66" s="13" t="s">
        <v>84</v>
      </c>
      <c r="S66" s="13" t="s">
        <v>84</v>
      </c>
      <c r="T66" s="13" t="s">
        <v>84</v>
      </c>
      <c r="U66" s="13" t="s">
        <v>84</v>
      </c>
      <c r="V66" s="13" t="s">
        <v>84</v>
      </c>
      <c r="W66" s="13" t="s">
        <v>84</v>
      </c>
      <c r="X66" s="13" t="s">
        <v>84</v>
      </c>
      <c r="Y66" s="15" t="s">
        <v>82</v>
      </c>
      <c r="Z66" s="17"/>
    </row>
    <row r="67" spans="1:26" ht="38.1" customHeight="1" x14ac:dyDescent="0.15">
      <c r="A67" s="4">
        <v>64</v>
      </c>
      <c r="B67" s="8" t="s">
        <v>72</v>
      </c>
      <c r="C67" s="5" t="s">
        <v>43</v>
      </c>
      <c r="D67" s="6" t="s">
        <v>39</v>
      </c>
      <c r="E67" s="7">
        <v>1106000</v>
      </c>
      <c r="F67" s="7">
        <v>1107000</v>
      </c>
      <c r="G67" s="6">
        <f t="shared" si="0"/>
        <v>1000</v>
      </c>
      <c r="H67" s="6" t="s">
        <v>100</v>
      </c>
      <c r="I67" s="10" t="s">
        <v>75</v>
      </c>
      <c r="J67" s="5">
        <v>40</v>
      </c>
      <c r="K67" s="10">
        <v>2</v>
      </c>
      <c r="L67" s="10" t="s">
        <v>108</v>
      </c>
      <c r="M67" s="10">
        <v>7</v>
      </c>
      <c r="N67" s="5" t="s">
        <v>76</v>
      </c>
      <c r="O67" s="10" t="s">
        <v>77</v>
      </c>
      <c r="P67" s="6">
        <v>24</v>
      </c>
      <c r="Q67" s="5" t="s">
        <v>78</v>
      </c>
      <c r="R67" s="13">
        <v>16.5770132030142</v>
      </c>
      <c r="S67" s="13">
        <v>61.1</v>
      </c>
      <c r="T67" s="13" t="s">
        <v>79</v>
      </c>
      <c r="U67" s="13">
        <v>81.3</v>
      </c>
      <c r="V67" s="13" t="s">
        <v>80</v>
      </c>
      <c r="W67" s="13">
        <v>69.23</v>
      </c>
      <c r="X67" s="13" t="s">
        <v>79</v>
      </c>
      <c r="Y67" s="15" t="s">
        <v>82</v>
      </c>
      <c r="Z67" s="17"/>
    </row>
    <row r="68" spans="1:26" ht="38.1" customHeight="1" x14ac:dyDescent="0.15">
      <c r="A68" s="4">
        <v>65</v>
      </c>
      <c r="B68" s="5" t="s">
        <v>83</v>
      </c>
      <c r="C68" s="5" t="s">
        <v>43</v>
      </c>
      <c r="D68" s="6" t="s">
        <v>42</v>
      </c>
      <c r="E68" s="7">
        <v>1106000</v>
      </c>
      <c r="F68" s="7">
        <v>1107000</v>
      </c>
      <c r="G68" s="6">
        <f t="shared" ref="G68:G69" si="1">F68-E68</f>
        <v>1000</v>
      </c>
      <c r="H68" s="6" t="s">
        <v>100</v>
      </c>
      <c r="I68" s="10" t="s">
        <v>75</v>
      </c>
      <c r="J68" s="5">
        <v>40</v>
      </c>
      <c r="K68" s="10">
        <v>2</v>
      </c>
      <c r="L68" s="10" t="s">
        <v>108</v>
      </c>
      <c r="M68" s="10">
        <v>7</v>
      </c>
      <c r="N68" s="5" t="s">
        <v>76</v>
      </c>
      <c r="O68" s="10" t="s">
        <v>77</v>
      </c>
      <c r="P68" s="6">
        <v>24</v>
      </c>
      <c r="Q68" s="5" t="s">
        <v>78</v>
      </c>
      <c r="R68" s="13" t="s">
        <v>84</v>
      </c>
      <c r="S68" s="13" t="s">
        <v>84</v>
      </c>
      <c r="T68" s="13" t="s">
        <v>84</v>
      </c>
      <c r="U68" s="13" t="s">
        <v>84</v>
      </c>
      <c r="V68" s="13" t="s">
        <v>84</v>
      </c>
      <c r="W68" s="13" t="s">
        <v>84</v>
      </c>
      <c r="X68" s="13" t="s">
        <v>84</v>
      </c>
      <c r="Y68" s="15" t="s">
        <v>82</v>
      </c>
      <c r="Z68" s="17"/>
    </row>
    <row r="69" spans="1:26" ht="38.1" customHeight="1" x14ac:dyDescent="0.15">
      <c r="A69" s="4">
        <v>66</v>
      </c>
      <c r="B69" s="8" t="s">
        <v>72</v>
      </c>
      <c r="C69" s="5" t="s">
        <v>43</v>
      </c>
      <c r="D69" s="6" t="s">
        <v>39</v>
      </c>
      <c r="E69" s="7">
        <v>1107000</v>
      </c>
      <c r="F69" s="7">
        <v>1108000</v>
      </c>
      <c r="G69" s="6">
        <f t="shared" si="1"/>
        <v>1000</v>
      </c>
      <c r="H69" s="6" t="s">
        <v>100</v>
      </c>
      <c r="I69" s="10" t="s">
        <v>75</v>
      </c>
      <c r="J69" s="5">
        <v>40</v>
      </c>
      <c r="K69" s="10">
        <v>2</v>
      </c>
      <c r="L69" s="10" t="s">
        <v>108</v>
      </c>
      <c r="M69" s="10">
        <v>7</v>
      </c>
      <c r="N69" s="5" t="s">
        <v>76</v>
      </c>
      <c r="O69" s="10" t="s">
        <v>77</v>
      </c>
      <c r="P69" s="6">
        <v>24</v>
      </c>
      <c r="Q69" s="5" t="s">
        <v>78</v>
      </c>
      <c r="R69" s="13">
        <v>13.6770691914551</v>
      </c>
      <c r="S69" s="13">
        <v>64.400000000000006</v>
      </c>
      <c r="T69" s="13" t="s">
        <v>79</v>
      </c>
      <c r="U69" s="13">
        <v>79.7</v>
      </c>
      <c r="V69" s="13" t="s">
        <v>81</v>
      </c>
      <c r="W69" s="13">
        <v>70.53</v>
      </c>
      <c r="X69" s="13" t="s">
        <v>81</v>
      </c>
      <c r="Y69" s="15" t="s">
        <v>82</v>
      </c>
      <c r="Z69" s="17"/>
    </row>
    <row r="70" spans="1:26" ht="38.1" customHeight="1" x14ac:dyDescent="0.15">
      <c r="A70" s="4">
        <v>67</v>
      </c>
      <c r="B70" s="5" t="s">
        <v>83</v>
      </c>
      <c r="C70" s="5" t="s">
        <v>43</v>
      </c>
      <c r="D70" s="6" t="s">
        <v>42</v>
      </c>
      <c r="E70" s="7">
        <v>1107000</v>
      </c>
      <c r="F70" s="7">
        <v>1108000</v>
      </c>
      <c r="G70" s="6">
        <f t="shared" si="0"/>
        <v>1000</v>
      </c>
      <c r="H70" s="6" t="s">
        <v>100</v>
      </c>
      <c r="I70" s="10" t="s">
        <v>75</v>
      </c>
      <c r="J70" s="5">
        <v>40</v>
      </c>
      <c r="K70" s="10">
        <v>2</v>
      </c>
      <c r="L70" s="10" t="s">
        <v>108</v>
      </c>
      <c r="M70" s="10">
        <v>7</v>
      </c>
      <c r="N70" s="5" t="s">
        <v>76</v>
      </c>
      <c r="O70" s="10" t="s">
        <v>77</v>
      </c>
      <c r="P70" s="6">
        <v>24</v>
      </c>
      <c r="Q70" s="5" t="s">
        <v>78</v>
      </c>
      <c r="R70" s="13" t="s">
        <v>84</v>
      </c>
      <c r="S70" s="13" t="s">
        <v>84</v>
      </c>
      <c r="T70" s="13" t="s">
        <v>84</v>
      </c>
      <c r="U70" s="13" t="s">
        <v>84</v>
      </c>
      <c r="V70" s="13" t="s">
        <v>84</v>
      </c>
      <c r="W70" s="13" t="s">
        <v>84</v>
      </c>
      <c r="X70" s="13" t="s">
        <v>84</v>
      </c>
      <c r="Y70" s="15" t="s">
        <v>82</v>
      </c>
      <c r="Z70" s="17"/>
    </row>
    <row r="71" spans="1:26" ht="38.1" customHeight="1" x14ac:dyDescent="0.15">
      <c r="A71" s="4">
        <v>68</v>
      </c>
      <c r="B71" s="8" t="s">
        <v>72</v>
      </c>
      <c r="C71" s="5" t="s">
        <v>43</v>
      </c>
      <c r="D71" s="6" t="s">
        <v>39</v>
      </c>
      <c r="E71" s="7">
        <v>1111000</v>
      </c>
      <c r="F71" s="7">
        <v>1112000</v>
      </c>
      <c r="G71" s="6">
        <f t="shared" ref="G71:G116" si="2">F71-E71</f>
        <v>1000</v>
      </c>
      <c r="H71" s="6" t="s">
        <v>100</v>
      </c>
      <c r="I71" s="10" t="s">
        <v>75</v>
      </c>
      <c r="J71" s="5">
        <v>40</v>
      </c>
      <c r="K71" s="10">
        <v>2</v>
      </c>
      <c r="L71" s="10">
        <v>8.5</v>
      </c>
      <c r="M71" s="10">
        <v>7</v>
      </c>
      <c r="N71" s="5" t="s">
        <v>76</v>
      </c>
      <c r="O71" s="10" t="s">
        <v>77</v>
      </c>
      <c r="P71" s="6">
        <v>24</v>
      </c>
      <c r="Q71" s="5" t="s">
        <v>78</v>
      </c>
      <c r="R71" s="13">
        <v>10.6337290738748</v>
      </c>
      <c r="S71" s="13">
        <v>68.3</v>
      </c>
      <c r="T71" s="13" t="s">
        <v>79</v>
      </c>
      <c r="U71" s="13">
        <v>80.599999999999994</v>
      </c>
      <c r="V71" s="13" t="s">
        <v>80</v>
      </c>
      <c r="W71" s="13">
        <v>73.27</v>
      </c>
      <c r="X71" s="13" t="s">
        <v>81</v>
      </c>
      <c r="Y71" s="15" t="s">
        <v>82</v>
      </c>
      <c r="Z71" s="17"/>
    </row>
    <row r="72" spans="1:26" ht="38.1" customHeight="1" x14ac:dyDescent="0.15">
      <c r="A72" s="4">
        <v>69</v>
      </c>
      <c r="B72" s="5" t="s">
        <v>83</v>
      </c>
      <c r="C72" s="5" t="s">
        <v>43</v>
      </c>
      <c r="D72" s="6" t="s">
        <v>42</v>
      </c>
      <c r="E72" s="7">
        <v>1111000</v>
      </c>
      <c r="F72" s="7">
        <v>1112000</v>
      </c>
      <c r="G72" s="6">
        <f t="shared" si="2"/>
        <v>1000</v>
      </c>
      <c r="H72" s="6" t="s">
        <v>100</v>
      </c>
      <c r="I72" s="10" t="s">
        <v>75</v>
      </c>
      <c r="J72" s="5">
        <v>40</v>
      </c>
      <c r="K72" s="10">
        <v>2</v>
      </c>
      <c r="L72" s="10">
        <v>8.5</v>
      </c>
      <c r="M72" s="10">
        <v>7</v>
      </c>
      <c r="N72" s="5" t="s">
        <v>76</v>
      </c>
      <c r="O72" s="10" t="s">
        <v>77</v>
      </c>
      <c r="P72" s="6">
        <v>24</v>
      </c>
      <c r="Q72" s="5" t="s">
        <v>78</v>
      </c>
      <c r="R72" s="13" t="s">
        <v>84</v>
      </c>
      <c r="S72" s="13" t="s">
        <v>84</v>
      </c>
      <c r="T72" s="13" t="s">
        <v>84</v>
      </c>
      <c r="U72" s="13" t="s">
        <v>84</v>
      </c>
      <c r="V72" s="13" t="s">
        <v>84</v>
      </c>
      <c r="W72" s="13" t="s">
        <v>84</v>
      </c>
      <c r="X72" s="13" t="s">
        <v>84</v>
      </c>
      <c r="Y72" s="15" t="s">
        <v>82</v>
      </c>
      <c r="Z72" s="17"/>
    </row>
    <row r="73" spans="1:26" ht="38.1" customHeight="1" x14ac:dyDescent="0.15">
      <c r="A73" s="4">
        <v>70</v>
      </c>
      <c r="B73" s="5" t="s">
        <v>83</v>
      </c>
      <c r="C73" s="5" t="s">
        <v>43</v>
      </c>
      <c r="D73" s="6" t="s">
        <v>39</v>
      </c>
      <c r="E73" s="7">
        <v>1124360</v>
      </c>
      <c r="F73" s="7">
        <v>1124997</v>
      </c>
      <c r="G73" s="6">
        <f t="shared" si="2"/>
        <v>637</v>
      </c>
      <c r="H73" s="6" t="s">
        <v>100</v>
      </c>
      <c r="I73" s="10" t="s">
        <v>91</v>
      </c>
      <c r="J73" s="5">
        <v>60</v>
      </c>
      <c r="K73" s="10">
        <v>6</v>
      </c>
      <c r="L73" s="10" t="s">
        <v>109</v>
      </c>
      <c r="M73" s="10">
        <v>21</v>
      </c>
      <c r="N73" s="5" t="s">
        <v>92</v>
      </c>
      <c r="O73" s="10" t="s">
        <v>97</v>
      </c>
      <c r="P73" s="6">
        <v>10</v>
      </c>
      <c r="Q73" s="5" t="s">
        <v>78</v>
      </c>
      <c r="R73" s="13">
        <v>2.4504388588416899</v>
      </c>
      <c r="S73" s="13">
        <v>78.3</v>
      </c>
      <c r="T73" s="13" t="s">
        <v>81</v>
      </c>
      <c r="U73" s="13">
        <v>68.007989690721701</v>
      </c>
      <c r="V73" s="13" t="s">
        <v>79</v>
      </c>
      <c r="W73" s="13">
        <v>74.243737113402105</v>
      </c>
      <c r="X73" s="13" t="s">
        <v>81</v>
      </c>
      <c r="Y73" s="15" t="s">
        <v>110</v>
      </c>
      <c r="Z73" s="17"/>
    </row>
    <row r="74" spans="1:26" ht="38.1" customHeight="1" x14ac:dyDescent="0.15">
      <c r="A74" s="4">
        <v>71</v>
      </c>
      <c r="B74" s="8" t="s">
        <v>72</v>
      </c>
      <c r="C74" s="5" t="s">
        <v>43</v>
      </c>
      <c r="D74" s="6" t="s">
        <v>42</v>
      </c>
      <c r="E74" s="7">
        <v>1124360</v>
      </c>
      <c r="F74" s="7">
        <v>1125000</v>
      </c>
      <c r="G74" s="6">
        <f t="shared" si="2"/>
        <v>640</v>
      </c>
      <c r="H74" s="6" t="s">
        <v>100</v>
      </c>
      <c r="I74" s="10" t="s">
        <v>91</v>
      </c>
      <c r="J74" s="5">
        <v>60</v>
      </c>
      <c r="K74" s="10">
        <v>6</v>
      </c>
      <c r="L74" s="10" t="s">
        <v>109</v>
      </c>
      <c r="M74" s="10">
        <v>21</v>
      </c>
      <c r="N74" s="5" t="s">
        <v>92</v>
      </c>
      <c r="O74" s="10" t="s">
        <v>97</v>
      </c>
      <c r="P74" s="6">
        <v>10</v>
      </c>
      <c r="Q74" s="5" t="s">
        <v>78</v>
      </c>
      <c r="R74" s="13">
        <v>2.6467357332551602</v>
      </c>
      <c r="S74" s="13">
        <v>77.599999999999994</v>
      </c>
      <c r="T74" s="13" t="s">
        <v>81</v>
      </c>
      <c r="U74" s="13">
        <v>67.400000000000006</v>
      </c>
      <c r="V74" s="13" t="s">
        <v>79</v>
      </c>
      <c r="W74" s="13">
        <v>73.58</v>
      </c>
      <c r="X74" s="13" t="s">
        <v>81</v>
      </c>
      <c r="Y74" s="15" t="s">
        <v>110</v>
      </c>
      <c r="Z74" s="17"/>
    </row>
    <row r="75" spans="1:26" ht="38.1" customHeight="1" x14ac:dyDescent="0.15">
      <c r="A75" s="4">
        <v>72</v>
      </c>
      <c r="B75" s="8" t="s">
        <v>72</v>
      </c>
      <c r="C75" s="5" t="s">
        <v>43</v>
      </c>
      <c r="D75" s="6" t="s">
        <v>39</v>
      </c>
      <c r="E75" s="7">
        <v>1125000</v>
      </c>
      <c r="F75" s="7">
        <v>1126000</v>
      </c>
      <c r="G75" s="6">
        <f t="shared" si="2"/>
        <v>1000</v>
      </c>
      <c r="H75" s="6" t="s">
        <v>100</v>
      </c>
      <c r="I75" s="10" t="s">
        <v>91</v>
      </c>
      <c r="J75" s="5">
        <v>60</v>
      </c>
      <c r="K75" s="10">
        <v>6</v>
      </c>
      <c r="L75" s="10" t="s">
        <v>109</v>
      </c>
      <c r="M75" s="10">
        <v>21</v>
      </c>
      <c r="N75" s="5" t="s">
        <v>92</v>
      </c>
      <c r="O75" s="10" t="s">
        <v>97</v>
      </c>
      <c r="P75" s="6">
        <v>10</v>
      </c>
      <c r="Q75" s="5" t="s">
        <v>78</v>
      </c>
      <c r="R75" s="13">
        <v>6.3383348366318604</v>
      </c>
      <c r="S75" s="13">
        <v>67.900000000000006</v>
      </c>
      <c r="T75" s="13" t="s">
        <v>79</v>
      </c>
      <c r="U75" s="13">
        <v>76</v>
      </c>
      <c r="V75" s="13" t="s">
        <v>81</v>
      </c>
      <c r="W75" s="13">
        <v>71.19</v>
      </c>
      <c r="X75" s="13" t="s">
        <v>81</v>
      </c>
      <c r="Y75" s="15" t="s">
        <v>99</v>
      </c>
      <c r="Z75" s="17"/>
    </row>
    <row r="76" spans="1:26" ht="38.1" customHeight="1" x14ac:dyDescent="0.15">
      <c r="A76" s="4">
        <v>73</v>
      </c>
      <c r="B76" s="8" t="s">
        <v>72</v>
      </c>
      <c r="C76" s="5" t="s">
        <v>43</v>
      </c>
      <c r="D76" s="6" t="s">
        <v>42</v>
      </c>
      <c r="E76" s="7">
        <v>1125000</v>
      </c>
      <c r="F76" s="7">
        <v>1126000</v>
      </c>
      <c r="G76" s="6">
        <f t="shared" si="2"/>
        <v>1000</v>
      </c>
      <c r="H76" s="6" t="s">
        <v>100</v>
      </c>
      <c r="I76" s="10" t="s">
        <v>91</v>
      </c>
      <c r="J76" s="5">
        <v>60</v>
      </c>
      <c r="K76" s="10">
        <v>6</v>
      </c>
      <c r="L76" s="10" t="s">
        <v>109</v>
      </c>
      <c r="M76" s="10">
        <v>21</v>
      </c>
      <c r="N76" s="5" t="s">
        <v>92</v>
      </c>
      <c r="O76" s="10" t="s">
        <v>97</v>
      </c>
      <c r="P76" s="6">
        <v>10</v>
      </c>
      <c r="Q76" s="5" t="s">
        <v>78</v>
      </c>
      <c r="R76" s="13">
        <v>3.5566562958328198</v>
      </c>
      <c r="S76" s="13">
        <v>74.7</v>
      </c>
      <c r="T76" s="13" t="s">
        <v>81</v>
      </c>
      <c r="U76" s="13">
        <v>44.5</v>
      </c>
      <c r="V76" s="13" t="s">
        <v>89</v>
      </c>
      <c r="W76" s="13">
        <v>62.68</v>
      </c>
      <c r="X76" s="13" t="s">
        <v>79</v>
      </c>
      <c r="Y76" s="15" t="s">
        <v>99</v>
      </c>
      <c r="Z76" s="17"/>
    </row>
    <row r="77" spans="1:26" ht="38.1" customHeight="1" x14ac:dyDescent="0.15">
      <c r="A77" s="4">
        <v>74</v>
      </c>
      <c r="B77" s="5" t="s">
        <v>83</v>
      </c>
      <c r="C77" s="5" t="s">
        <v>43</v>
      </c>
      <c r="D77" s="6" t="s">
        <v>39</v>
      </c>
      <c r="E77" s="7">
        <v>1128336</v>
      </c>
      <c r="F77" s="7">
        <v>1129000</v>
      </c>
      <c r="G77" s="6">
        <f t="shared" si="2"/>
        <v>664</v>
      </c>
      <c r="H77" s="6" t="s">
        <v>100</v>
      </c>
      <c r="I77" s="10" t="s">
        <v>91</v>
      </c>
      <c r="J77" s="5">
        <v>60</v>
      </c>
      <c r="K77" s="10">
        <v>6</v>
      </c>
      <c r="L77" s="10" t="s">
        <v>109</v>
      </c>
      <c r="M77" s="10">
        <v>21</v>
      </c>
      <c r="N77" s="5" t="s">
        <v>92</v>
      </c>
      <c r="O77" s="10" t="s">
        <v>97</v>
      </c>
      <c r="P77" s="6">
        <v>10</v>
      </c>
      <c r="Q77" s="5" t="s">
        <v>78</v>
      </c>
      <c r="R77" s="13">
        <v>3.2898182545618102</v>
      </c>
      <c r="S77" s="13">
        <v>75.5</v>
      </c>
      <c r="T77" s="13" t="s">
        <v>81</v>
      </c>
      <c r="U77" s="13">
        <v>84.084548104956298</v>
      </c>
      <c r="V77" s="13" t="s">
        <v>80</v>
      </c>
      <c r="W77" s="13">
        <v>78.988848396501496</v>
      </c>
      <c r="X77" s="13" t="s">
        <v>81</v>
      </c>
      <c r="Y77" s="15" t="s">
        <v>99</v>
      </c>
      <c r="Z77" s="17"/>
    </row>
    <row r="78" spans="1:26" ht="38.1" customHeight="1" x14ac:dyDescent="0.15">
      <c r="A78" s="4">
        <v>75</v>
      </c>
      <c r="B78" s="8" t="s">
        <v>72</v>
      </c>
      <c r="C78" s="5" t="s">
        <v>43</v>
      </c>
      <c r="D78" s="6" t="s">
        <v>42</v>
      </c>
      <c r="E78" s="7">
        <v>1128000</v>
      </c>
      <c r="F78" s="7">
        <v>1129000</v>
      </c>
      <c r="G78" s="6">
        <f t="shared" si="2"/>
        <v>1000</v>
      </c>
      <c r="H78" s="6" t="s">
        <v>100</v>
      </c>
      <c r="I78" s="10" t="s">
        <v>91</v>
      </c>
      <c r="J78" s="5">
        <v>60</v>
      </c>
      <c r="K78" s="10">
        <v>6</v>
      </c>
      <c r="L78" s="10" t="s">
        <v>109</v>
      </c>
      <c r="M78" s="10">
        <v>21</v>
      </c>
      <c r="N78" s="5" t="s">
        <v>92</v>
      </c>
      <c r="O78" s="10" t="s">
        <v>97</v>
      </c>
      <c r="P78" s="6">
        <v>10</v>
      </c>
      <c r="Q78" s="5" t="s">
        <v>78</v>
      </c>
      <c r="R78" s="13">
        <v>6.0080557500323604</v>
      </c>
      <c r="S78" s="13">
        <v>68.599999999999994</v>
      </c>
      <c r="T78" s="13" t="s">
        <v>79</v>
      </c>
      <c r="U78" s="13">
        <v>76.400000000000006</v>
      </c>
      <c r="V78" s="13" t="s">
        <v>81</v>
      </c>
      <c r="W78" s="13">
        <v>71.77</v>
      </c>
      <c r="X78" s="13" t="s">
        <v>81</v>
      </c>
      <c r="Y78" s="15" t="s">
        <v>99</v>
      </c>
      <c r="Z78" s="17"/>
    </row>
    <row r="79" spans="1:26" ht="38.1" customHeight="1" x14ac:dyDescent="0.15">
      <c r="A79" s="4">
        <v>76</v>
      </c>
      <c r="B79" s="5" t="s">
        <v>83</v>
      </c>
      <c r="C79" s="5" t="s">
        <v>43</v>
      </c>
      <c r="D79" s="6" t="s">
        <v>39</v>
      </c>
      <c r="E79" s="7">
        <v>1129000</v>
      </c>
      <c r="F79" s="7">
        <v>1129466</v>
      </c>
      <c r="G79" s="6">
        <f t="shared" si="2"/>
        <v>466</v>
      </c>
      <c r="H79" s="6" t="s">
        <v>100</v>
      </c>
      <c r="I79" s="10" t="s">
        <v>91</v>
      </c>
      <c r="J79" s="5">
        <v>60</v>
      </c>
      <c r="K79" s="10">
        <v>4</v>
      </c>
      <c r="L79" s="10">
        <v>24.5</v>
      </c>
      <c r="M79" s="10">
        <v>15</v>
      </c>
      <c r="N79" s="5" t="s">
        <v>92</v>
      </c>
      <c r="O79" s="10" t="s">
        <v>97</v>
      </c>
      <c r="P79" s="6">
        <v>10</v>
      </c>
      <c r="Q79" s="5" t="s">
        <v>78</v>
      </c>
      <c r="R79" s="13">
        <v>6.2429082380266303</v>
      </c>
      <c r="S79" s="13">
        <v>68.099999999999994</v>
      </c>
      <c r="T79" s="13" t="s">
        <v>79</v>
      </c>
      <c r="U79" s="13">
        <v>56.223206751054903</v>
      </c>
      <c r="V79" s="13" t="s">
        <v>89</v>
      </c>
      <c r="W79" s="13">
        <v>63.368438818565402</v>
      </c>
      <c r="X79" s="13" t="s">
        <v>79</v>
      </c>
      <c r="Y79" s="15" t="s">
        <v>99</v>
      </c>
      <c r="Z79" s="17"/>
    </row>
    <row r="80" spans="1:26" ht="38.1" customHeight="1" x14ac:dyDescent="0.15">
      <c r="A80" s="4">
        <v>77</v>
      </c>
      <c r="B80" s="8" t="s">
        <v>72</v>
      </c>
      <c r="C80" s="5" t="s">
        <v>43</v>
      </c>
      <c r="D80" s="6" t="s">
        <v>42</v>
      </c>
      <c r="E80" s="7">
        <v>1129000</v>
      </c>
      <c r="F80" s="7">
        <v>1129526</v>
      </c>
      <c r="G80" s="6">
        <f t="shared" si="2"/>
        <v>526</v>
      </c>
      <c r="H80" s="6" t="s">
        <v>100</v>
      </c>
      <c r="I80" s="10" t="s">
        <v>91</v>
      </c>
      <c r="J80" s="5">
        <v>60</v>
      </c>
      <c r="K80" s="10">
        <v>4</v>
      </c>
      <c r="L80" s="10">
        <v>24.5</v>
      </c>
      <c r="M80" s="10">
        <v>15</v>
      </c>
      <c r="N80" s="5" t="s">
        <v>92</v>
      </c>
      <c r="O80" s="10" t="s">
        <v>97</v>
      </c>
      <c r="P80" s="6">
        <v>10</v>
      </c>
      <c r="Q80" s="5" t="s">
        <v>78</v>
      </c>
      <c r="R80" s="13">
        <v>4.9122234699432799</v>
      </c>
      <c r="S80" s="13">
        <v>71.099999999999994</v>
      </c>
      <c r="T80" s="13" t="s">
        <v>81</v>
      </c>
      <c r="U80" s="13">
        <v>58.7</v>
      </c>
      <c r="V80" s="13" t="s">
        <v>89</v>
      </c>
      <c r="W80" s="13">
        <v>66.16</v>
      </c>
      <c r="X80" s="13" t="s">
        <v>79</v>
      </c>
      <c r="Y80" s="15" t="s">
        <v>99</v>
      </c>
      <c r="Z80" s="17"/>
    </row>
    <row r="81" spans="1:26" ht="38.1" customHeight="1" x14ac:dyDescent="0.15">
      <c r="A81" s="4">
        <v>78</v>
      </c>
      <c r="B81" s="8" t="s">
        <v>72</v>
      </c>
      <c r="C81" s="5" t="s">
        <v>111</v>
      </c>
      <c r="D81" s="6" t="s">
        <v>39</v>
      </c>
      <c r="E81" s="7">
        <v>1191000</v>
      </c>
      <c r="F81" s="7">
        <v>1192000</v>
      </c>
      <c r="G81" s="6">
        <f t="shared" si="2"/>
        <v>1000</v>
      </c>
      <c r="H81" s="5" t="s">
        <v>85</v>
      </c>
      <c r="I81" s="10" t="s">
        <v>75</v>
      </c>
      <c r="J81" s="5">
        <v>40</v>
      </c>
      <c r="K81" s="5">
        <v>2</v>
      </c>
      <c r="L81" s="10">
        <v>8.5</v>
      </c>
      <c r="M81" s="10">
        <v>7</v>
      </c>
      <c r="N81" s="5" t="s">
        <v>76</v>
      </c>
      <c r="O81" s="10" t="s">
        <v>77</v>
      </c>
      <c r="P81" s="6">
        <v>24</v>
      </c>
      <c r="Q81" s="5" t="s">
        <v>112</v>
      </c>
      <c r="R81" s="13">
        <v>4.2631567578453398</v>
      </c>
      <c r="S81" s="13">
        <v>79.2</v>
      </c>
      <c r="T81" s="13" t="s">
        <v>81</v>
      </c>
      <c r="U81" s="13">
        <v>59.5</v>
      </c>
      <c r="V81" s="13" t="s">
        <v>89</v>
      </c>
      <c r="W81" s="13">
        <v>71.319999999999993</v>
      </c>
      <c r="X81" s="13" t="s">
        <v>81</v>
      </c>
      <c r="Y81" s="15" t="s">
        <v>82</v>
      </c>
      <c r="Z81" s="17"/>
    </row>
    <row r="82" spans="1:26" ht="38.1" customHeight="1" x14ac:dyDescent="0.15">
      <c r="A82" s="4">
        <v>79</v>
      </c>
      <c r="B82" s="5" t="s">
        <v>83</v>
      </c>
      <c r="C82" s="5" t="s">
        <v>111</v>
      </c>
      <c r="D82" s="6" t="s">
        <v>42</v>
      </c>
      <c r="E82" s="7">
        <v>1191000</v>
      </c>
      <c r="F82" s="7">
        <v>1192000</v>
      </c>
      <c r="G82" s="6">
        <f t="shared" si="2"/>
        <v>1000</v>
      </c>
      <c r="H82" s="5" t="s">
        <v>85</v>
      </c>
      <c r="I82" s="10" t="s">
        <v>75</v>
      </c>
      <c r="J82" s="5">
        <v>40</v>
      </c>
      <c r="K82" s="5">
        <v>2</v>
      </c>
      <c r="L82" s="10">
        <v>8.5</v>
      </c>
      <c r="M82" s="10">
        <v>7</v>
      </c>
      <c r="N82" s="5" t="s">
        <v>76</v>
      </c>
      <c r="O82" s="10" t="s">
        <v>77</v>
      </c>
      <c r="P82" s="6">
        <v>24</v>
      </c>
      <c r="Q82" s="5" t="s">
        <v>112</v>
      </c>
      <c r="R82" s="13" t="s">
        <v>84</v>
      </c>
      <c r="S82" s="13" t="s">
        <v>84</v>
      </c>
      <c r="T82" s="13" t="s">
        <v>84</v>
      </c>
      <c r="U82" s="13" t="s">
        <v>84</v>
      </c>
      <c r="V82" s="13" t="s">
        <v>84</v>
      </c>
      <c r="W82" s="13" t="s">
        <v>84</v>
      </c>
      <c r="X82" s="13" t="s">
        <v>84</v>
      </c>
      <c r="Y82" s="15" t="s">
        <v>82</v>
      </c>
      <c r="Z82" s="17"/>
    </row>
    <row r="83" spans="1:26" ht="38.1" customHeight="1" x14ac:dyDescent="0.15">
      <c r="A83" s="4">
        <v>80</v>
      </c>
      <c r="B83" s="8" t="s">
        <v>72</v>
      </c>
      <c r="C83" s="5" t="s">
        <v>111</v>
      </c>
      <c r="D83" s="6" t="s">
        <v>39</v>
      </c>
      <c r="E83" s="7">
        <v>1193000</v>
      </c>
      <c r="F83" s="7">
        <v>1194000</v>
      </c>
      <c r="G83" s="6">
        <f t="shared" si="2"/>
        <v>1000</v>
      </c>
      <c r="H83" s="5" t="s">
        <v>85</v>
      </c>
      <c r="I83" s="10" t="s">
        <v>75</v>
      </c>
      <c r="J83" s="5">
        <v>40</v>
      </c>
      <c r="K83" s="5">
        <v>2</v>
      </c>
      <c r="L83" s="10">
        <v>8.5</v>
      </c>
      <c r="M83" s="10">
        <v>7</v>
      </c>
      <c r="N83" s="5" t="s">
        <v>76</v>
      </c>
      <c r="O83" s="10" t="s">
        <v>77</v>
      </c>
      <c r="P83" s="6">
        <v>24</v>
      </c>
      <c r="Q83" s="5" t="s">
        <v>112</v>
      </c>
      <c r="R83" s="13">
        <v>6.2217421416596199</v>
      </c>
      <c r="S83" s="13">
        <v>75.239999999999995</v>
      </c>
      <c r="T83" s="13" t="s">
        <v>81</v>
      </c>
      <c r="U83" s="13">
        <v>65.2</v>
      </c>
      <c r="V83" s="13" t="s">
        <v>79</v>
      </c>
      <c r="W83" s="13">
        <v>71.224000000000004</v>
      </c>
      <c r="X83" s="13" t="s">
        <v>81</v>
      </c>
      <c r="Y83" s="15" t="s">
        <v>82</v>
      </c>
      <c r="Z83" s="17"/>
    </row>
    <row r="84" spans="1:26" ht="38.1" customHeight="1" x14ac:dyDescent="0.15">
      <c r="A84" s="4">
        <v>81</v>
      </c>
      <c r="B84" s="5" t="s">
        <v>83</v>
      </c>
      <c r="C84" s="5" t="s">
        <v>111</v>
      </c>
      <c r="D84" s="6" t="s">
        <v>42</v>
      </c>
      <c r="E84" s="7">
        <v>1193000</v>
      </c>
      <c r="F84" s="7">
        <v>1194000</v>
      </c>
      <c r="G84" s="6">
        <f t="shared" si="2"/>
        <v>1000</v>
      </c>
      <c r="H84" s="5" t="s">
        <v>85</v>
      </c>
      <c r="I84" s="10" t="s">
        <v>75</v>
      </c>
      <c r="J84" s="5">
        <v>40</v>
      </c>
      <c r="K84" s="5">
        <v>2</v>
      </c>
      <c r="L84" s="10">
        <v>8.5</v>
      </c>
      <c r="M84" s="10">
        <v>7</v>
      </c>
      <c r="N84" s="5" t="s">
        <v>76</v>
      </c>
      <c r="O84" s="10" t="s">
        <v>77</v>
      </c>
      <c r="P84" s="6">
        <v>24</v>
      </c>
      <c r="Q84" s="5" t="s">
        <v>112</v>
      </c>
      <c r="R84" s="13" t="s">
        <v>84</v>
      </c>
      <c r="S84" s="13" t="s">
        <v>84</v>
      </c>
      <c r="T84" s="13" t="s">
        <v>84</v>
      </c>
      <c r="U84" s="13" t="s">
        <v>84</v>
      </c>
      <c r="V84" s="13" t="s">
        <v>84</v>
      </c>
      <c r="W84" s="13" t="s">
        <v>84</v>
      </c>
      <c r="X84" s="13" t="s">
        <v>84</v>
      </c>
      <c r="Y84" s="15" t="s">
        <v>82</v>
      </c>
      <c r="Z84" s="17"/>
    </row>
    <row r="85" spans="1:26" ht="38.1" customHeight="1" x14ac:dyDescent="0.15">
      <c r="A85" s="4">
        <v>82</v>
      </c>
      <c r="B85" s="8" t="s">
        <v>72</v>
      </c>
      <c r="C85" s="5" t="s">
        <v>111</v>
      </c>
      <c r="D85" s="6" t="s">
        <v>39</v>
      </c>
      <c r="E85" s="7">
        <v>1204035</v>
      </c>
      <c r="F85" s="7">
        <v>1205000</v>
      </c>
      <c r="G85" s="6">
        <f t="shared" si="2"/>
        <v>965</v>
      </c>
      <c r="H85" s="5" t="s">
        <v>85</v>
      </c>
      <c r="I85" s="10" t="s">
        <v>75</v>
      </c>
      <c r="J85" s="5">
        <v>40</v>
      </c>
      <c r="K85" s="5">
        <v>2</v>
      </c>
      <c r="L85" s="10">
        <v>8.5</v>
      </c>
      <c r="M85" s="10">
        <v>7</v>
      </c>
      <c r="N85" s="5" t="s">
        <v>76</v>
      </c>
      <c r="O85" s="10" t="s">
        <v>77</v>
      </c>
      <c r="P85" s="6">
        <v>24</v>
      </c>
      <c r="Q85" s="5" t="s">
        <v>112</v>
      </c>
      <c r="R85" s="13">
        <v>12.8573543747304</v>
      </c>
      <c r="S85" s="13">
        <v>65.400000000000006</v>
      </c>
      <c r="T85" s="13" t="s">
        <v>79</v>
      </c>
      <c r="U85" s="13">
        <v>69.900000000000006</v>
      </c>
      <c r="V85" s="13" t="s">
        <v>79</v>
      </c>
      <c r="W85" s="13">
        <v>67.25</v>
      </c>
      <c r="X85" s="13" t="s">
        <v>79</v>
      </c>
      <c r="Y85" s="15" t="s">
        <v>113</v>
      </c>
      <c r="Z85" s="17"/>
    </row>
    <row r="86" spans="1:26" ht="38.1" customHeight="1" x14ac:dyDescent="0.15">
      <c r="A86" s="4">
        <v>83</v>
      </c>
      <c r="B86" s="5" t="s">
        <v>83</v>
      </c>
      <c r="C86" s="5" t="s">
        <v>111</v>
      </c>
      <c r="D86" s="6" t="s">
        <v>42</v>
      </c>
      <c r="E86" s="7">
        <v>1204035</v>
      </c>
      <c r="F86" s="7">
        <v>1205000</v>
      </c>
      <c r="G86" s="6">
        <f t="shared" si="2"/>
        <v>965</v>
      </c>
      <c r="H86" s="5" t="s">
        <v>85</v>
      </c>
      <c r="I86" s="10" t="s">
        <v>75</v>
      </c>
      <c r="J86" s="5">
        <v>40</v>
      </c>
      <c r="K86" s="5">
        <v>2</v>
      </c>
      <c r="L86" s="10">
        <v>8.5</v>
      </c>
      <c r="M86" s="10">
        <v>7</v>
      </c>
      <c r="N86" s="5" t="s">
        <v>76</v>
      </c>
      <c r="O86" s="10" t="s">
        <v>77</v>
      </c>
      <c r="P86" s="6">
        <v>24</v>
      </c>
      <c r="Q86" s="5" t="s">
        <v>112</v>
      </c>
      <c r="R86" s="13" t="s">
        <v>84</v>
      </c>
      <c r="S86" s="13" t="s">
        <v>84</v>
      </c>
      <c r="T86" s="13" t="s">
        <v>84</v>
      </c>
      <c r="U86" s="13" t="s">
        <v>84</v>
      </c>
      <c r="V86" s="13" t="s">
        <v>84</v>
      </c>
      <c r="W86" s="13" t="s">
        <v>84</v>
      </c>
      <c r="X86" s="13" t="s">
        <v>84</v>
      </c>
      <c r="Y86" s="15" t="s">
        <v>113</v>
      </c>
      <c r="Z86" s="17"/>
    </row>
    <row r="87" spans="1:26" ht="38.1" customHeight="1" x14ac:dyDescent="0.15">
      <c r="A87" s="4">
        <v>84</v>
      </c>
      <c r="B87" s="8" t="s">
        <v>72</v>
      </c>
      <c r="C87" s="5" t="s">
        <v>111</v>
      </c>
      <c r="D87" s="6" t="s">
        <v>39</v>
      </c>
      <c r="E87" s="7">
        <v>1206000</v>
      </c>
      <c r="F87" s="7">
        <v>1207000</v>
      </c>
      <c r="G87" s="6">
        <f t="shared" si="2"/>
        <v>1000</v>
      </c>
      <c r="H87" s="5" t="s">
        <v>85</v>
      </c>
      <c r="I87" s="10" t="s">
        <v>75</v>
      </c>
      <c r="J87" s="5">
        <v>40</v>
      </c>
      <c r="K87" s="5">
        <v>2</v>
      </c>
      <c r="L87" s="10">
        <v>8.5</v>
      </c>
      <c r="M87" s="10">
        <v>7</v>
      </c>
      <c r="N87" s="5" t="s">
        <v>76</v>
      </c>
      <c r="O87" s="10" t="s">
        <v>77</v>
      </c>
      <c r="P87" s="6">
        <v>24</v>
      </c>
      <c r="Q87" s="5" t="s">
        <v>112</v>
      </c>
      <c r="R87" s="13">
        <v>16.118288121125801</v>
      </c>
      <c r="S87" s="13">
        <v>61.6</v>
      </c>
      <c r="T87" s="13" t="s">
        <v>79</v>
      </c>
      <c r="U87" s="13">
        <v>78.900000000000006</v>
      </c>
      <c r="V87" s="13" t="s">
        <v>81</v>
      </c>
      <c r="W87" s="13">
        <v>68.61</v>
      </c>
      <c r="X87" s="13" t="s">
        <v>79</v>
      </c>
      <c r="Y87" s="15" t="s">
        <v>113</v>
      </c>
      <c r="Z87" s="17"/>
    </row>
    <row r="88" spans="1:26" ht="38.1" customHeight="1" x14ac:dyDescent="0.15">
      <c r="A88" s="4">
        <v>85</v>
      </c>
      <c r="B88" s="5" t="s">
        <v>83</v>
      </c>
      <c r="C88" s="5" t="s">
        <v>111</v>
      </c>
      <c r="D88" s="6" t="s">
        <v>42</v>
      </c>
      <c r="E88" s="7">
        <v>1206000</v>
      </c>
      <c r="F88" s="7">
        <v>1207000</v>
      </c>
      <c r="G88" s="6">
        <f t="shared" si="2"/>
        <v>1000</v>
      </c>
      <c r="H88" s="5" t="s">
        <v>85</v>
      </c>
      <c r="I88" s="10" t="s">
        <v>75</v>
      </c>
      <c r="J88" s="5">
        <v>40</v>
      </c>
      <c r="K88" s="5">
        <v>2</v>
      </c>
      <c r="L88" s="10">
        <v>8.5</v>
      </c>
      <c r="M88" s="10">
        <v>7</v>
      </c>
      <c r="N88" s="5" t="s">
        <v>76</v>
      </c>
      <c r="O88" s="10" t="s">
        <v>77</v>
      </c>
      <c r="P88" s="6">
        <v>24</v>
      </c>
      <c r="Q88" s="5" t="s">
        <v>112</v>
      </c>
      <c r="R88" s="13" t="s">
        <v>84</v>
      </c>
      <c r="S88" s="13" t="s">
        <v>84</v>
      </c>
      <c r="T88" s="13" t="s">
        <v>84</v>
      </c>
      <c r="U88" s="13" t="s">
        <v>84</v>
      </c>
      <c r="V88" s="13" t="s">
        <v>84</v>
      </c>
      <c r="W88" s="13" t="s">
        <v>84</v>
      </c>
      <c r="X88" s="13" t="s">
        <v>84</v>
      </c>
      <c r="Y88" s="15" t="s">
        <v>113</v>
      </c>
      <c r="Z88" s="17"/>
    </row>
    <row r="89" spans="1:26" ht="38.1" customHeight="1" x14ac:dyDescent="0.15">
      <c r="A89" s="4">
        <v>86</v>
      </c>
      <c r="B89" s="8" t="s">
        <v>72</v>
      </c>
      <c r="C89" s="5" t="s">
        <v>111</v>
      </c>
      <c r="D89" s="6" t="s">
        <v>39</v>
      </c>
      <c r="E89" s="7">
        <v>1207000</v>
      </c>
      <c r="F89" s="7">
        <v>1207620</v>
      </c>
      <c r="G89" s="6">
        <f t="shared" si="2"/>
        <v>620</v>
      </c>
      <c r="H89" s="5" t="s">
        <v>85</v>
      </c>
      <c r="I89" s="10" t="s">
        <v>75</v>
      </c>
      <c r="J89" s="5">
        <v>40</v>
      </c>
      <c r="K89" s="5">
        <v>2</v>
      </c>
      <c r="L89" s="10">
        <v>11.25</v>
      </c>
      <c r="M89" s="10">
        <v>7.5</v>
      </c>
      <c r="N89" s="5" t="s">
        <v>76</v>
      </c>
      <c r="O89" s="10" t="s">
        <v>77</v>
      </c>
      <c r="P89" s="6">
        <v>24</v>
      </c>
      <c r="Q89" s="5" t="s">
        <v>112</v>
      </c>
      <c r="R89" s="13">
        <v>10.779796991044099</v>
      </c>
      <c r="S89" s="13">
        <v>68.099999999999994</v>
      </c>
      <c r="T89" s="13" t="s">
        <v>79</v>
      </c>
      <c r="U89" s="13">
        <v>83.4</v>
      </c>
      <c r="V89" s="13" t="s">
        <v>80</v>
      </c>
      <c r="W89" s="13">
        <v>74.28</v>
      </c>
      <c r="X89" s="13" t="s">
        <v>81</v>
      </c>
      <c r="Y89" s="15" t="s">
        <v>113</v>
      </c>
      <c r="Z89" s="17"/>
    </row>
    <row r="90" spans="1:26" ht="38.1" customHeight="1" x14ac:dyDescent="0.15">
      <c r="A90" s="4">
        <v>87</v>
      </c>
      <c r="B90" s="5" t="s">
        <v>83</v>
      </c>
      <c r="C90" s="5" t="s">
        <v>111</v>
      </c>
      <c r="D90" s="6" t="s">
        <v>42</v>
      </c>
      <c r="E90" s="7">
        <v>1207000</v>
      </c>
      <c r="F90" s="7">
        <v>1207620</v>
      </c>
      <c r="G90" s="6">
        <f t="shared" si="2"/>
        <v>620</v>
      </c>
      <c r="H90" s="5" t="s">
        <v>85</v>
      </c>
      <c r="I90" s="10" t="s">
        <v>75</v>
      </c>
      <c r="J90" s="5">
        <v>40</v>
      </c>
      <c r="K90" s="5">
        <v>2</v>
      </c>
      <c r="L90" s="10">
        <v>11.25</v>
      </c>
      <c r="M90" s="10">
        <v>7.5</v>
      </c>
      <c r="N90" s="5" t="s">
        <v>76</v>
      </c>
      <c r="O90" s="10" t="s">
        <v>77</v>
      </c>
      <c r="P90" s="6">
        <v>24</v>
      </c>
      <c r="Q90" s="5" t="s">
        <v>112</v>
      </c>
      <c r="R90" s="13" t="s">
        <v>84</v>
      </c>
      <c r="S90" s="13" t="s">
        <v>84</v>
      </c>
      <c r="T90" s="13" t="s">
        <v>84</v>
      </c>
      <c r="U90" s="13" t="s">
        <v>84</v>
      </c>
      <c r="V90" s="13" t="s">
        <v>84</v>
      </c>
      <c r="W90" s="13" t="s">
        <v>84</v>
      </c>
      <c r="X90" s="13" t="s">
        <v>84</v>
      </c>
      <c r="Y90" s="15" t="s">
        <v>113</v>
      </c>
      <c r="Z90" s="17"/>
    </row>
    <row r="91" spans="1:26" ht="38.1" customHeight="1" x14ac:dyDescent="0.15">
      <c r="A91" s="4">
        <v>88</v>
      </c>
      <c r="B91" s="8" t="s">
        <v>72</v>
      </c>
      <c r="C91" s="5" t="s">
        <v>111</v>
      </c>
      <c r="D91" s="6" t="s">
        <v>39</v>
      </c>
      <c r="E91" s="7">
        <v>1207620</v>
      </c>
      <c r="F91" s="7">
        <v>1208000</v>
      </c>
      <c r="G91" s="6">
        <f t="shared" si="2"/>
        <v>380</v>
      </c>
      <c r="H91" s="5" t="s">
        <v>85</v>
      </c>
      <c r="I91" s="10" t="s">
        <v>75</v>
      </c>
      <c r="J91" s="5">
        <v>40</v>
      </c>
      <c r="K91" s="5">
        <v>2</v>
      </c>
      <c r="L91" s="10">
        <v>11.2</v>
      </c>
      <c r="M91" s="10">
        <v>9</v>
      </c>
      <c r="N91" s="5" t="s">
        <v>76</v>
      </c>
      <c r="O91" s="10" t="s">
        <v>77</v>
      </c>
      <c r="P91" s="6">
        <v>24</v>
      </c>
      <c r="Q91" s="5" t="s">
        <v>112</v>
      </c>
      <c r="R91" s="13">
        <v>10.779796991044099</v>
      </c>
      <c r="S91" s="13">
        <v>68.099999999999994</v>
      </c>
      <c r="T91" s="13" t="s">
        <v>79</v>
      </c>
      <c r="U91" s="13">
        <v>83.4</v>
      </c>
      <c r="V91" s="13" t="s">
        <v>80</v>
      </c>
      <c r="W91" s="13">
        <v>74.28</v>
      </c>
      <c r="X91" s="13" t="s">
        <v>81</v>
      </c>
      <c r="Y91" s="15" t="s">
        <v>113</v>
      </c>
      <c r="Z91" s="17"/>
    </row>
    <row r="92" spans="1:26" ht="38.1" customHeight="1" x14ac:dyDescent="0.15">
      <c r="A92" s="4">
        <v>89</v>
      </c>
      <c r="B92" s="5" t="s">
        <v>83</v>
      </c>
      <c r="C92" s="5" t="s">
        <v>111</v>
      </c>
      <c r="D92" s="6" t="s">
        <v>42</v>
      </c>
      <c r="E92" s="7">
        <v>1207620</v>
      </c>
      <c r="F92" s="7">
        <v>1208000</v>
      </c>
      <c r="G92" s="6">
        <f t="shared" si="2"/>
        <v>380</v>
      </c>
      <c r="H92" s="5" t="s">
        <v>85</v>
      </c>
      <c r="I92" s="10" t="s">
        <v>75</v>
      </c>
      <c r="J92" s="5">
        <v>40</v>
      </c>
      <c r="K92" s="5">
        <v>2</v>
      </c>
      <c r="L92" s="10">
        <v>11.2</v>
      </c>
      <c r="M92" s="10">
        <v>9</v>
      </c>
      <c r="N92" s="5" t="s">
        <v>76</v>
      </c>
      <c r="O92" s="10" t="s">
        <v>77</v>
      </c>
      <c r="P92" s="6">
        <v>24</v>
      </c>
      <c r="Q92" s="5" t="s">
        <v>112</v>
      </c>
      <c r="R92" s="13" t="s">
        <v>84</v>
      </c>
      <c r="S92" s="13" t="s">
        <v>84</v>
      </c>
      <c r="T92" s="13" t="s">
        <v>84</v>
      </c>
      <c r="U92" s="13" t="s">
        <v>84</v>
      </c>
      <c r="V92" s="13" t="s">
        <v>84</v>
      </c>
      <c r="W92" s="13" t="s">
        <v>84</v>
      </c>
      <c r="X92" s="13" t="s">
        <v>84</v>
      </c>
      <c r="Y92" s="15" t="s">
        <v>113</v>
      </c>
      <c r="Z92" s="17"/>
    </row>
    <row r="93" spans="1:26" ht="38.1" customHeight="1" x14ac:dyDescent="0.15">
      <c r="A93" s="4">
        <v>90</v>
      </c>
      <c r="B93" s="8" t="s">
        <v>72</v>
      </c>
      <c r="C93" s="5" t="s">
        <v>111</v>
      </c>
      <c r="D93" s="6" t="s">
        <v>39</v>
      </c>
      <c r="E93" s="7">
        <v>1222000</v>
      </c>
      <c r="F93" s="7">
        <v>1223000</v>
      </c>
      <c r="G93" s="6">
        <f t="shared" si="2"/>
        <v>1000</v>
      </c>
      <c r="H93" s="5" t="s">
        <v>85</v>
      </c>
      <c r="I93" s="10" t="s">
        <v>75</v>
      </c>
      <c r="J93" s="5">
        <v>40</v>
      </c>
      <c r="K93" s="5">
        <v>2</v>
      </c>
      <c r="L93" s="10">
        <v>15</v>
      </c>
      <c r="M93" s="10">
        <v>12</v>
      </c>
      <c r="N93" s="5" t="s">
        <v>76</v>
      </c>
      <c r="O93" s="10" t="s">
        <v>77</v>
      </c>
      <c r="P93" s="6">
        <v>24</v>
      </c>
      <c r="Q93" s="5" t="s">
        <v>112</v>
      </c>
      <c r="R93" s="13">
        <v>9.5037354883772505</v>
      </c>
      <c r="S93" s="13">
        <v>69.900000000000006</v>
      </c>
      <c r="T93" s="13" t="s">
        <v>79</v>
      </c>
      <c r="U93" s="13">
        <v>88.4</v>
      </c>
      <c r="V93" s="13" t="s">
        <v>93</v>
      </c>
      <c r="W93" s="13">
        <v>77.33</v>
      </c>
      <c r="X93" s="13" t="s">
        <v>81</v>
      </c>
      <c r="Y93" s="15" t="s">
        <v>82</v>
      </c>
      <c r="Z93" s="17"/>
    </row>
    <row r="94" spans="1:26" ht="38.1" customHeight="1" x14ac:dyDescent="0.15">
      <c r="A94" s="4">
        <v>91</v>
      </c>
      <c r="B94" s="5" t="s">
        <v>83</v>
      </c>
      <c r="C94" s="5" t="s">
        <v>111</v>
      </c>
      <c r="D94" s="6" t="s">
        <v>42</v>
      </c>
      <c r="E94" s="7">
        <v>1222000</v>
      </c>
      <c r="F94" s="7">
        <v>1223000</v>
      </c>
      <c r="G94" s="6">
        <f t="shared" si="2"/>
        <v>1000</v>
      </c>
      <c r="H94" s="5" t="s">
        <v>85</v>
      </c>
      <c r="I94" s="10" t="s">
        <v>75</v>
      </c>
      <c r="J94" s="5">
        <v>40</v>
      </c>
      <c r="K94" s="5">
        <v>2</v>
      </c>
      <c r="L94" s="10">
        <v>15</v>
      </c>
      <c r="M94" s="10">
        <v>12</v>
      </c>
      <c r="N94" s="5" t="s">
        <v>76</v>
      </c>
      <c r="O94" s="10" t="s">
        <v>77</v>
      </c>
      <c r="P94" s="6">
        <v>24</v>
      </c>
      <c r="Q94" s="5" t="s">
        <v>112</v>
      </c>
      <c r="R94" s="13" t="s">
        <v>84</v>
      </c>
      <c r="S94" s="13" t="s">
        <v>84</v>
      </c>
      <c r="T94" s="13" t="s">
        <v>84</v>
      </c>
      <c r="U94" s="13" t="s">
        <v>84</v>
      </c>
      <c r="V94" s="13" t="s">
        <v>84</v>
      </c>
      <c r="W94" s="13" t="s">
        <v>84</v>
      </c>
      <c r="X94" s="13" t="s">
        <v>84</v>
      </c>
      <c r="Y94" s="15" t="s">
        <v>82</v>
      </c>
      <c r="Z94" s="17"/>
    </row>
    <row r="95" spans="1:26" ht="38.1" customHeight="1" x14ac:dyDescent="0.15">
      <c r="A95" s="4">
        <v>92</v>
      </c>
      <c r="B95" s="8" t="s">
        <v>72</v>
      </c>
      <c r="C95" s="5" t="s">
        <v>114</v>
      </c>
      <c r="D95" s="6" t="s">
        <v>39</v>
      </c>
      <c r="E95" s="7">
        <v>1093475</v>
      </c>
      <c r="F95" s="7">
        <v>1094000</v>
      </c>
      <c r="G95" s="6">
        <f t="shared" si="2"/>
        <v>525</v>
      </c>
      <c r="H95" s="5" t="s">
        <v>74</v>
      </c>
      <c r="I95" s="10" t="s">
        <v>115</v>
      </c>
      <c r="J95" s="5">
        <v>20</v>
      </c>
      <c r="K95" s="5">
        <v>2</v>
      </c>
      <c r="L95" s="5">
        <v>6.5</v>
      </c>
      <c r="M95" s="10">
        <v>6</v>
      </c>
      <c r="N95" s="5" t="s">
        <v>76</v>
      </c>
      <c r="O95" s="10" t="s">
        <v>97</v>
      </c>
      <c r="P95" s="23">
        <v>7.5</v>
      </c>
      <c r="Q95" s="5" t="s">
        <v>112</v>
      </c>
      <c r="R95" s="13">
        <v>3.8002388672574599</v>
      </c>
      <c r="S95" s="13">
        <v>74</v>
      </c>
      <c r="T95" s="13" t="s">
        <v>81</v>
      </c>
      <c r="U95" s="13">
        <v>44</v>
      </c>
      <c r="V95" s="13" t="s">
        <v>89</v>
      </c>
      <c r="W95" s="13">
        <v>62.04</v>
      </c>
      <c r="X95" s="13" t="s">
        <v>79</v>
      </c>
      <c r="Y95" s="15" t="s">
        <v>116</v>
      </c>
      <c r="Z95" s="17"/>
    </row>
    <row r="96" spans="1:26" ht="38.1" customHeight="1" x14ac:dyDescent="0.15">
      <c r="A96" s="4">
        <v>93</v>
      </c>
      <c r="B96" s="5" t="s">
        <v>83</v>
      </c>
      <c r="C96" s="5" t="s">
        <v>114</v>
      </c>
      <c r="D96" s="6" t="s">
        <v>39</v>
      </c>
      <c r="E96" s="7">
        <v>1093475</v>
      </c>
      <c r="F96" s="7">
        <v>1094000</v>
      </c>
      <c r="G96" s="6">
        <f t="shared" ref="G96:G97" si="3">F96-E96</f>
        <v>525</v>
      </c>
      <c r="H96" s="5" t="s">
        <v>74</v>
      </c>
      <c r="I96" s="10" t="s">
        <v>115</v>
      </c>
      <c r="J96" s="5">
        <v>20</v>
      </c>
      <c r="K96" s="5">
        <v>2</v>
      </c>
      <c r="L96" s="5">
        <v>6.5</v>
      </c>
      <c r="M96" s="10">
        <v>6</v>
      </c>
      <c r="N96" s="5" t="s">
        <v>76</v>
      </c>
      <c r="O96" s="10" t="s">
        <v>97</v>
      </c>
      <c r="P96" s="23">
        <v>7.5</v>
      </c>
      <c r="Q96" s="5" t="s">
        <v>112</v>
      </c>
      <c r="R96" s="13" t="s">
        <v>84</v>
      </c>
      <c r="S96" s="13" t="s">
        <v>84</v>
      </c>
      <c r="T96" s="13" t="s">
        <v>84</v>
      </c>
      <c r="U96" s="13" t="s">
        <v>84</v>
      </c>
      <c r="V96" s="13" t="s">
        <v>84</v>
      </c>
      <c r="W96" s="13" t="s">
        <v>84</v>
      </c>
      <c r="X96" s="13" t="s">
        <v>84</v>
      </c>
      <c r="Y96" s="15" t="s">
        <v>116</v>
      </c>
      <c r="Z96" s="17"/>
    </row>
    <row r="97" spans="1:26" ht="38.1" customHeight="1" x14ac:dyDescent="0.15">
      <c r="A97" s="4">
        <v>94</v>
      </c>
      <c r="B97" s="8" t="s">
        <v>72</v>
      </c>
      <c r="C97" s="5" t="s">
        <v>114</v>
      </c>
      <c r="D97" s="6" t="s">
        <v>39</v>
      </c>
      <c r="E97" s="7">
        <v>1094000</v>
      </c>
      <c r="F97" s="7">
        <v>1095000</v>
      </c>
      <c r="G97" s="6">
        <f t="shared" si="3"/>
        <v>1000</v>
      </c>
      <c r="H97" s="5" t="s">
        <v>74</v>
      </c>
      <c r="I97" s="10" t="s">
        <v>115</v>
      </c>
      <c r="J97" s="5">
        <v>20</v>
      </c>
      <c r="K97" s="5">
        <v>2</v>
      </c>
      <c r="L97" s="5">
        <v>6.5</v>
      </c>
      <c r="M97" s="10">
        <v>6</v>
      </c>
      <c r="N97" s="5" t="s">
        <v>76</v>
      </c>
      <c r="O97" s="10" t="s">
        <v>97</v>
      </c>
      <c r="P97" s="23">
        <v>7.5</v>
      </c>
      <c r="Q97" s="5" t="s">
        <v>112</v>
      </c>
      <c r="R97" s="13">
        <v>8.7728909519057492</v>
      </c>
      <c r="S97" s="13">
        <v>63.3</v>
      </c>
      <c r="T97" s="13" t="s">
        <v>79</v>
      </c>
      <c r="U97" s="13">
        <v>78.2</v>
      </c>
      <c r="V97" s="13" t="s">
        <v>81</v>
      </c>
      <c r="W97" s="13">
        <v>69.3</v>
      </c>
      <c r="X97" s="13" t="s">
        <v>79</v>
      </c>
      <c r="Y97" s="15" t="s">
        <v>116</v>
      </c>
      <c r="Z97" s="17"/>
    </row>
    <row r="98" spans="1:26" ht="38.1" customHeight="1" x14ac:dyDescent="0.15">
      <c r="A98" s="4">
        <v>95</v>
      </c>
      <c r="B98" s="5" t="s">
        <v>83</v>
      </c>
      <c r="C98" s="5" t="s">
        <v>114</v>
      </c>
      <c r="D98" s="6" t="s">
        <v>42</v>
      </c>
      <c r="E98" s="7">
        <v>1094000</v>
      </c>
      <c r="F98" s="7">
        <v>1095000</v>
      </c>
      <c r="G98" s="6">
        <f t="shared" si="2"/>
        <v>1000</v>
      </c>
      <c r="H98" s="5" t="s">
        <v>74</v>
      </c>
      <c r="I98" s="10" t="s">
        <v>115</v>
      </c>
      <c r="J98" s="5">
        <v>20</v>
      </c>
      <c r="K98" s="5">
        <v>2</v>
      </c>
      <c r="L98" s="5">
        <v>6.5</v>
      </c>
      <c r="M98" s="10">
        <v>6</v>
      </c>
      <c r="N98" s="5" t="s">
        <v>76</v>
      </c>
      <c r="O98" s="10" t="s">
        <v>97</v>
      </c>
      <c r="P98" s="23">
        <v>7.5</v>
      </c>
      <c r="Q98" s="5" t="s">
        <v>112</v>
      </c>
      <c r="R98" s="13" t="s">
        <v>84</v>
      </c>
      <c r="S98" s="13" t="s">
        <v>84</v>
      </c>
      <c r="T98" s="13" t="s">
        <v>84</v>
      </c>
      <c r="U98" s="13" t="s">
        <v>84</v>
      </c>
      <c r="V98" s="13" t="s">
        <v>84</v>
      </c>
      <c r="W98" s="13" t="s">
        <v>84</v>
      </c>
      <c r="X98" s="13" t="s">
        <v>84</v>
      </c>
      <c r="Y98" s="15" t="s">
        <v>116</v>
      </c>
      <c r="Z98" s="17"/>
    </row>
    <row r="99" spans="1:26" ht="38.1" customHeight="1" x14ac:dyDescent="0.15">
      <c r="A99" s="4">
        <v>96</v>
      </c>
      <c r="B99" s="8" t="s">
        <v>72</v>
      </c>
      <c r="C99" s="5" t="s">
        <v>114</v>
      </c>
      <c r="D99" s="6" t="s">
        <v>39</v>
      </c>
      <c r="E99" s="7">
        <v>1108041</v>
      </c>
      <c r="F99" s="7">
        <v>1109000</v>
      </c>
      <c r="G99" s="6">
        <f t="shared" si="2"/>
        <v>959</v>
      </c>
      <c r="H99" s="5" t="s">
        <v>74</v>
      </c>
      <c r="I99" s="10" t="s">
        <v>115</v>
      </c>
      <c r="J99" s="5">
        <v>20</v>
      </c>
      <c r="K99" s="5">
        <v>2</v>
      </c>
      <c r="L99" s="5">
        <v>6.5</v>
      </c>
      <c r="M99" s="10">
        <v>6</v>
      </c>
      <c r="N99" s="5" t="s">
        <v>76</v>
      </c>
      <c r="O99" s="10" t="s">
        <v>97</v>
      </c>
      <c r="P99" s="23">
        <v>7.5</v>
      </c>
      <c r="Q99" s="5" t="s">
        <v>112</v>
      </c>
      <c r="R99" s="13">
        <v>28.927483767978799</v>
      </c>
      <c r="S99" s="13">
        <v>40</v>
      </c>
      <c r="T99" s="13" t="s">
        <v>89</v>
      </c>
      <c r="U99" s="13">
        <v>60.2</v>
      </c>
      <c r="V99" s="13" t="s">
        <v>79</v>
      </c>
      <c r="W99" s="13">
        <v>48.13</v>
      </c>
      <c r="X99" s="13" t="s">
        <v>89</v>
      </c>
      <c r="Y99" s="15" t="s">
        <v>116</v>
      </c>
      <c r="Z99" s="17"/>
    </row>
    <row r="100" spans="1:26" ht="38.1" customHeight="1" x14ac:dyDescent="0.15">
      <c r="A100" s="4">
        <v>97</v>
      </c>
      <c r="B100" s="5" t="s">
        <v>83</v>
      </c>
      <c r="C100" s="5" t="s">
        <v>114</v>
      </c>
      <c r="D100" s="6" t="s">
        <v>42</v>
      </c>
      <c r="E100" s="7">
        <v>1108041</v>
      </c>
      <c r="F100" s="7">
        <v>1109000</v>
      </c>
      <c r="G100" s="6">
        <f t="shared" ref="G100:G101" si="4">F100-E100</f>
        <v>959</v>
      </c>
      <c r="H100" s="5" t="s">
        <v>74</v>
      </c>
      <c r="I100" s="10" t="s">
        <v>115</v>
      </c>
      <c r="J100" s="5">
        <v>20</v>
      </c>
      <c r="K100" s="5">
        <v>2</v>
      </c>
      <c r="L100" s="5">
        <v>6.5</v>
      </c>
      <c r="M100" s="10">
        <v>6</v>
      </c>
      <c r="N100" s="5" t="s">
        <v>76</v>
      </c>
      <c r="O100" s="10" t="s">
        <v>97</v>
      </c>
      <c r="P100" s="23">
        <v>7.5</v>
      </c>
      <c r="Q100" s="5" t="s">
        <v>112</v>
      </c>
      <c r="R100" s="13" t="s">
        <v>84</v>
      </c>
      <c r="S100" s="13" t="s">
        <v>84</v>
      </c>
      <c r="T100" s="13" t="s">
        <v>84</v>
      </c>
      <c r="U100" s="13" t="s">
        <v>84</v>
      </c>
      <c r="V100" s="13" t="s">
        <v>84</v>
      </c>
      <c r="W100" s="13" t="s">
        <v>84</v>
      </c>
      <c r="X100" s="13" t="s">
        <v>84</v>
      </c>
      <c r="Y100" s="15" t="s">
        <v>116</v>
      </c>
      <c r="Z100" s="17"/>
    </row>
    <row r="101" spans="1:26" ht="38.1" customHeight="1" x14ac:dyDescent="0.15">
      <c r="A101" s="4">
        <v>98</v>
      </c>
      <c r="B101" s="8" t="s">
        <v>72</v>
      </c>
      <c r="C101" s="5" t="s">
        <v>114</v>
      </c>
      <c r="D101" s="6" t="s">
        <v>39</v>
      </c>
      <c r="E101" s="7">
        <v>1109000</v>
      </c>
      <c r="F101" s="7">
        <v>1109658</v>
      </c>
      <c r="G101" s="6">
        <f t="shared" si="4"/>
        <v>658</v>
      </c>
      <c r="H101" s="5" t="s">
        <v>74</v>
      </c>
      <c r="I101" s="10" t="s">
        <v>115</v>
      </c>
      <c r="J101" s="5">
        <v>20</v>
      </c>
      <c r="K101" s="5">
        <v>2</v>
      </c>
      <c r="L101" s="5">
        <v>6.5</v>
      </c>
      <c r="M101" s="10">
        <v>6</v>
      </c>
      <c r="N101" s="5" t="s">
        <v>76</v>
      </c>
      <c r="O101" s="10" t="s">
        <v>97</v>
      </c>
      <c r="P101" s="23">
        <v>7.5</v>
      </c>
      <c r="Q101" s="5" t="s">
        <v>112</v>
      </c>
      <c r="R101" s="13">
        <v>39.056689158527298</v>
      </c>
      <c r="S101" s="13">
        <v>32.1</v>
      </c>
      <c r="T101" s="13" t="s">
        <v>89</v>
      </c>
      <c r="U101" s="13">
        <v>60.4</v>
      </c>
      <c r="V101" s="13" t="s">
        <v>79</v>
      </c>
      <c r="W101" s="13">
        <v>43.47</v>
      </c>
      <c r="X101" s="13" t="s">
        <v>89</v>
      </c>
      <c r="Y101" s="15" t="s">
        <v>116</v>
      </c>
      <c r="Z101" s="17"/>
    </row>
    <row r="102" spans="1:26" ht="38.1" customHeight="1" x14ac:dyDescent="0.15">
      <c r="A102" s="4">
        <v>99</v>
      </c>
      <c r="B102" s="5" t="s">
        <v>83</v>
      </c>
      <c r="C102" s="5" t="s">
        <v>114</v>
      </c>
      <c r="D102" s="6" t="s">
        <v>42</v>
      </c>
      <c r="E102" s="7">
        <v>1109000</v>
      </c>
      <c r="F102" s="7">
        <v>1109658</v>
      </c>
      <c r="G102" s="6">
        <f t="shared" si="2"/>
        <v>658</v>
      </c>
      <c r="H102" s="5" t="s">
        <v>74</v>
      </c>
      <c r="I102" s="10" t="s">
        <v>115</v>
      </c>
      <c r="J102" s="5">
        <v>20</v>
      </c>
      <c r="K102" s="5">
        <v>2</v>
      </c>
      <c r="L102" s="5">
        <v>6.5</v>
      </c>
      <c r="M102" s="10">
        <v>6</v>
      </c>
      <c r="N102" s="5" t="s">
        <v>76</v>
      </c>
      <c r="O102" s="10" t="s">
        <v>97</v>
      </c>
      <c r="P102" s="23">
        <v>7.5</v>
      </c>
      <c r="Q102" s="5" t="s">
        <v>112</v>
      </c>
      <c r="R102" s="13" t="s">
        <v>84</v>
      </c>
      <c r="S102" s="13" t="s">
        <v>84</v>
      </c>
      <c r="T102" s="13" t="s">
        <v>84</v>
      </c>
      <c r="U102" s="13" t="s">
        <v>84</v>
      </c>
      <c r="V102" s="13" t="s">
        <v>84</v>
      </c>
      <c r="W102" s="13" t="s">
        <v>84</v>
      </c>
      <c r="X102" s="13" t="s">
        <v>84</v>
      </c>
      <c r="Y102" s="15" t="s">
        <v>116</v>
      </c>
      <c r="Z102" s="17"/>
    </row>
    <row r="103" spans="1:26" ht="38.1" customHeight="1" x14ac:dyDescent="0.15">
      <c r="A103" s="4">
        <v>100</v>
      </c>
      <c r="B103" s="8" t="s">
        <v>72</v>
      </c>
      <c r="C103" s="5" t="s">
        <v>114</v>
      </c>
      <c r="D103" s="6" t="s">
        <v>39</v>
      </c>
      <c r="E103" s="7">
        <v>1116346</v>
      </c>
      <c r="F103" s="7">
        <v>1117000</v>
      </c>
      <c r="G103" s="6">
        <f t="shared" si="2"/>
        <v>654</v>
      </c>
      <c r="H103" s="5" t="s">
        <v>74</v>
      </c>
      <c r="I103" s="10" t="s">
        <v>88</v>
      </c>
      <c r="J103" s="5">
        <v>30</v>
      </c>
      <c r="K103" s="5">
        <v>2</v>
      </c>
      <c r="L103" s="5">
        <v>8.5</v>
      </c>
      <c r="M103" s="10">
        <v>7</v>
      </c>
      <c r="N103" s="5" t="s">
        <v>76</v>
      </c>
      <c r="O103" s="10" t="s">
        <v>77</v>
      </c>
      <c r="P103" s="6">
        <v>25</v>
      </c>
      <c r="Q103" s="5" t="s">
        <v>78</v>
      </c>
      <c r="R103" s="13">
        <v>10.706628769760499</v>
      </c>
      <c r="S103" s="13">
        <v>68.2</v>
      </c>
      <c r="T103" s="13" t="s">
        <v>79</v>
      </c>
      <c r="U103" s="13">
        <v>81.400000000000006</v>
      </c>
      <c r="V103" s="13" t="s">
        <v>80</v>
      </c>
      <c r="W103" s="13">
        <v>73.55</v>
      </c>
      <c r="X103" s="13" t="s">
        <v>81</v>
      </c>
      <c r="Y103" s="15" t="s">
        <v>90</v>
      </c>
      <c r="Z103" s="17"/>
    </row>
    <row r="104" spans="1:26" ht="38.1" customHeight="1" x14ac:dyDescent="0.15">
      <c r="A104" s="4">
        <v>101</v>
      </c>
      <c r="B104" s="5" t="s">
        <v>83</v>
      </c>
      <c r="C104" s="5" t="s">
        <v>114</v>
      </c>
      <c r="D104" s="6" t="s">
        <v>39</v>
      </c>
      <c r="E104" s="7">
        <v>1116346</v>
      </c>
      <c r="F104" s="7">
        <v>1117000</v>
      </c>
      <c r="G104" s="6">
        <f t="shared" ref="G104:G111" si="5">F104-E104</f>
        <v>654</v>
      </c>
      <c r="H104" s="5" t="s">
        <v>74</v>
      </c>
      <c r="I104" s="10" t="s">
        <v>88</v>
      </c>
      <c r="J104" s="5">
        <v>30</v>
      </c>
      <c r="K104" s="5">
        <v>2</v>
      </c>
      <c r="L104" s="5">
        <v>8.5</v>
      </c>
      <c r="M104" s="10">
        <v>7</v>
      </c>
      <c r="N104" s="5" t="s">
        <v>76</v>
      </c>
      <c r="O104" s="10" t="s">
        <v>77</v>
      </c>
      <c r="P104" s="6">
        <v>25</v>
      </c>
      <c r="Q104" s="5" t="s">
        <v>78</v>
      </c>
      <c r="R104" s="13" t="s">
        <v>84</v>
      </c>
      <c r="S104" s="13" t="s">
        <v>84</v>
      </c>
      <c r="T104" s="13" t="s">
        <v>84</v>
      </c>
      <c r="U104" s="13" t="s">
        <v>84</v>
      </c>
      <c r="V104" s="13" t="s">
        <v>84</v>
      </c>
      <c r="W104" s="13" t="s">
        <v>84</v>
      </c>
      <c r="X104" s="13" t="s">
        <v>84</v>
      </c>
      <c r="Y104" s="15" t="s">
        <v>90</v>
      </c>
      <c r="Z104" s="17"/>
    </row>
    <row r="105" spans="1:26" ht="38.1" customHeight="1" x14ac:dyDescent="0.15">
      <c r="A105" s="4">
        <v>102</v>
      </c>
      <c r="B105" s="8" t="s">
        <v>72</v>
      </c>
      <c r="C105" s="5" t="s">
        <v>114</v>
      </c>
      <c r="D105" s="6" t="s">
        <v>39</v>
      </c>
      <c r="E105" s="7">
        <v>1117000</v>
      </c>
      <c r="F105" s="7">
        <v>1118000</v>
      </c>
      <c r="G105" s="6">
        <f t="shared" si="5"/>
        <v>1000</v>
      </c>
      <c r="H105" s="5" t="s">
        <v>74</v>
      </c>
      <c r="I105" s="10" t="s">
        <v>88</v>
      </c>
      <c r="J105" s="5">
        <v>30</v>
      </c>
      <c r="K105" s="5">
        <v>2</v>
      </c>
      <c r="L105" s="5">
        <v>8.5</v>
      </c>
      <c r="M105" s="10">
        <v>7</v>
      </c>
      <c r="N105" s="5" t="s">
        <v>76</v>
      </c>
      <c r="O105" s="10" t="s">
        <v>77</v>
      </c>
      <c r="P105" s="6">
        <v>25</v>
      </c>
      <c r="Q105" s="5" t="s">
        <v>78</v>
      </c>
      <c r="R105" s="13">
        <v>12.696684290851</v>
      </c>
      <c r="S105" s="13">
        <v>65.599999999999994</v>
      </c>
      <c r="T105" s="13" t="s">
        <v>79</v>
      </c>
      <c r="U105" s="13">
        <v>66.2</v>
      </c>
      <c r="V105" s="13" t="s">
        <v>79</v>
      </c>
      <c r="W105" s="13">
        <v>65.900000000000006</v>
      </c>
      <c r="X105" s="13" t="s">
        <v>79</v>
      </c>
      <c r="Y105" s="15" t="s">
        <v>90</v>
      </c>
      <c r="Z105" s="17"/>
    </row>
    <row r="106" spans="1:26" ht="38.1" customHeight="1" x14ac:dyDescent="0.15">
      <c r="A106" s="4">
        <v>103</v>
      </c>
      <c r="B106" s="5" t="s">
        <v>83</v>
      </c>
      <c r="C106" s="5" t="s">
        <v>114</v>
      </c>
      <c r="D106" s="6" t="s">
        <v>39</v>
      </c>
      <c r="E106" s="7">
        <v>1117000</v>
      </c>
      <c r="F106" s="7">
        <v>1118000</v>
      </c>
      <c r="G106" s="6">
        <f t="shared" si="5"/>
        <v>1000</v>
      </c>
      <c r="H106" s="5" t="s">
        <v>74</v>
      </c>
      <c r="I106" s="10" t="s">
        <v>88</v>
      </c>
      <c r="J106" s="5">
        <v>30</v>
      </c>
      <c r="K106" s="5">
        <v>2</v>
      </c>
      <c r="L106" s="5">
        <v>8.5</v>
      </c>
      <c r="M106" s="10">
        <v>7</v>
      </c>
      <c r="N106" s="5" t="s">
        <v>76</v>
      </c>
      <c r="O106" s="10" t="s">
        <v>77</v>
      </c>
      <c r="P106" s="6">
        <v>25</v>
      </c>
      <c r="Q106" s="5" t="s">
        <v>78</v>
      </c>
      <c r="R106" s="13" t="s">
        <v>84</v>
      </c>
      <c r="S106" s="13" t="s">
        <v>84</v>
      </c>
      <c r="T106" s="13" t="s">
        <v>84</v>
      </c>
      <c r="U106" s="13" t="s">
        <v>84</v>
      </c>
      <c r="V106" s="13" t="s">
        <v>84</v>
      </c>
      <c r="W106" s="13" t="s">
        <v>84</v>
      </c>
      <c r="X106" s="13" t="s">
        <v>84</v>
      </c>
      <c r="Y106" s="15" t="s">
        <v>90</v>
      </c>
      <c r="Z106" s="17"/>
    </row>
    <row r="107" spans="1:26" ht="38.1" customHeight="1" x14ac:dyDescent="0.15">
      <c r="A107" s="4">
        <v>104</v>
      </c>
      <c r="B107" s="8" t="s">
        <v>72</v>
      </c>
      <c r="C107" s="5" t="s">
        <v>114</v>
      </c>
      <c r="D107" s="6" t="s">
        <v>39</v>
      </c>
      <c r="E107" s="7">
        <v>1118000</v>
      </c>
      <c r="F107" s="7">
        <v>1119000</v>
      </c>
      <c r="G107" s="6">
        <f t="shared" si="5"/>
        <v>1000</v>
      </c>
      <c r="H107" s="5" t="s">
        <v>74</v>
      </c>
      <c r="I107" s="10" t="s">
        <v>88</v>
      </c>
      <c r="J107" s="5">
        <v>30</v>
      </c>
      <c r="K107" s="5">
        <v>2</v>
      </c>
      <c r="L107" s="5">
        <v>8.5</v>
      </c>
      <c r="M107" s="10">
        <v>7</v>
      </c>
      <c r="N107" s="5" t="s">
        <v>76</v>
      </c>
      <c r="O107" s="10" t="s">
        <v>77</v>
      </c>
      <c r="P107" s="6">
        <v>25</v>
      </c>
      <c r="Q107" s="5" t="s">
        <v>78</v>
      </c>
      <c r="R107" s="13">
        <v>16.118288121125801</v>
      </c>
      <c r="S107" s="13">
        <v>61.6</v>
      </c>
      <c r="T107" s="13" t="s">
        <v>79</v>
      </c>
      <c r="U107" s="13">
        <v>70.599999999999994</v>
      </c>
      <c r="V107" s="13" t="s">
        <v>81</v>
      </c>
      <c r="W107" s="13">
        <v>65.260000000000005</v>
      </c>
      <c r="X107" s="13" t="s">
        <v>79</v>
      </c>
      <c r="Y107" s="15" t="s">
        <v>90</v>
      </c>
      <c r="Z107" s="17"/>
    </row>
    <row r="108" spans="1:26" ht="38.1" customHeight="1" x14ac:dyDescent="0.15">
      <c r="A108" s="4">
        <v>105</v>
      </c>
      <c r="B108" s="5" t="s">
        <v>83</v>
      </c>
      <c r="C108" s="5" t="s">
        <v>114</v>
      </c>
      <c r="D108" s="6" t="s">
        <v>39</v>
      </c>
      <c r="E108" s="7">
        <v>1118000</v>
      </c>
      <c r="F108" s="7">
        <v>1119000</v>
      </c>
      <c r="G108" s="6">
        <f t="shared" si="5"/>
        <v>1000</v>
      </c>
      <c r="H108" s="5" t="s">
        <v>74</v>
      </c>
      <c r="I108" s="10" t="s">
        <v>88</v>
      </c>
      <c r="J108" s="5">
        <v>30</v>
      </c>
      <c r="K108" s="5">
        <v>2</v>
      </c>
      <c r="L108" s="5">
        <v>8.5</v>
      </c>
      <c r="M108" s="10">
        <v>7</v>
      </c>
      <c r="N108" s="5" t="s">
        <v>76</v>
      </c>
      <c r="O108" s="10" t="s">
        <v>77</v>
      </c>
      <c r="P108" s="6">
        <v>25</v>
      </c>
      <c r="Q108" s="5" t="s">
        <v>78</v>
      </c>
      <c r="R108" s="13" t="s">
        <v>84</v>
      </c>
      <c r="S108" s="13" t="s">
        <v>84</v>
      </c>
      <c r="T108" s="13" t="s">
        <v>84</v>
      </c>
      <c r="U108" s="13" t="s">
        <v>84</v>
      </c>
      <c r="V108" s="13" t="s">
        <v>84</v>
      </c>
      <c r="W108" s="13" t="s">
        <v>84</v>
      </c>
      <c r="X108" s="13" t="s">
        <v>84</v>
      </c>
      <c r="Y108" s="15" t="s">
        <v>90</v>
      </c>
      <c r="Z108" s="17"/>
    </row>
    <row r="109" spans="1:26" ht="38.1" customHeight="1" x14ac:dyDescent="0.15">
      <c r="A109" s="4">
        <v>106</v>
      </c>
      <c r="B109" s="8" t="s">
        <v>72</v>
      </c>
      <c r="C109" s="5" t="s">
        <v>114</v>
      </c>
      <c r="D109" s="6" t="s">
        <v>39</v>
      </c>
      <c r="E109" s="7">
        <v>1119000</v>
      </c>
      <c r="F109" s="7">
        <v>1120000</v>
      </c>
      <c r="G109" s="6">
        <f t="shared" si="5"/>
        <v>1000</v>
      </c>
      <c r="H109" s="5" t="s">
        <v>74</v>
      </c>
      <c r="I109" s="10" t="s">
        <v>88</v>
      </c>
      <c r="J109" s="5">
        <v>30</v>
      </c>
      <c r="K109" s="5">
        <v>2</v>
      </c>
      <c r="L109" s="5">
        <v>8.5</v>
      </c>
      <c r="M109" s="10">
        <v>7</v>
      </c>
      <c r="N109" s="5" t="s">
        <v>76</v>
      </c>
      <c r="O109" s="10" t="s">
        <v>77</v>
      </c>
      <c r="P109" s="6">
        <v>25</v>
      </c>
      <c r="Q109" s="5" t="s">
        <v>78</v>
      </c>
      <c r="R109" s="13">
        <v>14.6103729003291</v>
      </c>
      <c r="S109" s="13">
        <v>63.3</v>
      </c>
      <c r="T109" s="13" t="s">
        <v>79</v>
      </c>
      <c r="U109" s="13">
        <v>70.8</v>
      </c>
      <c r="V109" s="13" t="s">
        <v>81</v>
      </c>
      <c r="W109" s="13">
        <v>66.36</v>
      </c>
      <c r="X109" s="13" t="s">
        <v>79</v>
      </c>
      <c r="Y109" s="15" t="s">
        <v>90</v>
      </c>
      <c r="Z109" s="17"/>
    </row>
    <row r="110" spans="1:26" ht="38.1" customHeight="1" x14ac:dyDescent="0.15">
      <c r="A110" s="4">
        <v>107</v>
      </c>
      <c r="B110" s="5" t="s">
        <v>83</v>
      </c>
      <c r="C110" s="5" t="s">
        <v>114</v>
      </c>
      <c r="D110" s="6" t="s">
        <v>39</v>
      </c>
      <c r="E110" s="7">
        <v>1119000</v>
      </c>
      <c r="F110" s="7">
        <v>1120000</v>
      </c>
      <c r="G110" s="6">
        <f t="shared" si="5"/>
        <v>1000</v>
      </c>
      <c r="H110" s="5" t="s">
        <v>74</v>
      </c>
      <c r="I110" s="10" t="s">
        <v>88</v>
      </c>
      <c r="J110" s="5">
        <v>30</v>
      </c>
      <c r="K110" s="5">
        <v>2</v>
      </c>
      <c r="L110" s="5">
        <v>8.5</v>
      </c>
      <c r="M110" s="10">
        <v>7</v>
      </c>
      <c r="N110" s="5" t="s">
        <v>76</v>
      </c>
      <c r="O110" s="10" t="s">
        <v>77</v>
      </c>
      <c r="P110" s="6">
        <v>25</v>
      </c>
      <c r="Q110" s="5" t="s">
        <v>78</v>
      </c>
      <c r="R110" s="13" t="s">
        <v>84</v>
      </c>
      <c r="S110" s="13" t="s">
        <v>84</v>
      </c>
      <c r="T110" s="13" t="s">
        <v>84</v>
      </c>
      <c r="U110" s="13" t="s">
        <v>84</v>
      </c>
      <c r="V110" s="13" t="s">
        <v>84</v>
      </c>
      <c r="W110" s="13" t="s">
        <v>84</v>
      </c>
      <c r="X110" s="13" t="s">
        <v>84</v>
      </c>
      <c r="Y110" s="15" t="s">
        <v>90</v>
      </c>
      <c r="Z110" s="17"/>
    </row>
    <row r="111" spans="1:26" ht="38.1" customHeight="1" x14ac:dyDescent="0.15">
      <c r="A111" s="4">
        <v>108</v>
      </c>
      <c r="B111" s="8" t="s">
        <v>72</v>
      </c>
      <c r="C111" s="5" t="s">
        <v>114</v>
      </c>
      <c r="D111" s="6" t="s">
        <v>39</v>
      </c>
      <c r="E111" s="7">
        <v>1120000</v>
      </c>
      <c r="F111" s="7">
        <v>1121000</v>
      </c>
      <c r="G111" s="6">
        <f t="shared" si="5"/>
        <v>1000</v>
      </c>
      <c r="H111" s="5" t="s">
        <v>74</v>
      </c>
      <c r="I111" s="10" t="s">
        <v>88</v>
      </c>
      <c r="J111" s="5">
        <v>30</v>
      </c>
      <c r="K111" s="5">
        <v>2</v>
      </c>
      <c r="L111" s="5">
        <v>8.5</v>
      </c>
      <c r="M111" s="10">
        <v>7</v>
      </c>
      <c r="N111" s="5" t="s">
        <v>76</v>
      </c>
      <c r="O111" s="10" t="s">
        <v>77</v>
      </c>
      <c r="P111" s="6">
        <v>25</v>
      </c>
      <c r="Q111" s="5" t="s">
        <v>78</v>
      </c>
      <c r="R111" s="13">
        <v>16.762447263491801</v>
      </c>
      <c r="S111" s="13">
        <v>60.9</v>
      </c>
      <c r="T111" s="13" t="s">
        <v>79</v>
      </c>
      <c r="U111" s="13">
        <v>74.8</v>
      </c>
      <c r="V111" s="13" t="s">
        <v>81</v>
      </c>
      <c r="W111" s="13">
        <v>66.48</v>
      </c>
      <c r="X111" s="13" t="s">
        <v>79</v>
      </c>
      <c r="Y111" s="15" t="s">
        <v>90</v>
      </c>
      <c r="Z111" s="17"/>
    </row>
    <row r="112" spans="1:26" ht="38.1" customHeight="1" x14ac:dyDescent="0.15">
      <c r="A112" s="4">
        <v>109</v>
      </c>
      <c r="B112" s="5" t="s">
        <v>83</v>
      </c>
      <c r="C112" s="5" t="s">
        <v>114</v>
      </c>
      <c r="D112" s="6" t="s">
        <v>42</v>
      </c>
      <c r="E112" s="7">
        <v>1120000</v>
      </c>
      <c r="F112" s="7">
        <v>1121000</v>
      </c>
      <c r="G112" s="6">
        <f t="shared" si="2"/>
        <v>1000</v>
      </c>
      <c r="H112" s="5" t="s">
        <v>74</v>
      </c>
      <c r="I112" s="10" t="s">
        <v>88</v>
      </c>
      <c r="J112" s="5">
        <v>30</v>
      </c>
      <c r="K112" s="5">
        <v>2</v>
      </c>
      <c r="L112" s="5">
        <v>8.5</v>
      </c>
      <c r="M112" s="10">
        <v>7</v>
      </c>
      <c r="N112" s="5" t="s">
        <v>76</v>
      </c>
      <c r="O112" s="10" t="s">
        <v>77</v>
      </c>
      <c r="P112" s="6">
        <v>25</v>
      </c>
      <c r="Q112" s="5" t="s">
        <v>78</v>
      </c>
      <c r="R112" s="13" t="s">
        <v>84</v>
      </c>
      <c r="S112" s="13" t="s">
        <v>84</v>
      </c>
      <c r="T112" s="13" t="s">
        <v>84</v>
      </c>
      <c r="U112" s="13" t="s">
        <v>84</v>
      </c>
      <c r="V112" s="13" t="s">
        <v>84</v>
      </c>
      <c r="W112" s="13" t="s">
        <v>84</v>
      </c>
      <c r="X112" s="13" t="s">
        <v>84</v>
      </c>
      <c r="Y112" s="15" t="s">
        <v>90</v>
      </c>
      <c r="Z112" s="17"/>
    </row>
    <row r="113" spans="1:26" ht="38.1" customHeight="1" x14ac:dyDescent="0.15">
      <c r="A113" s="4">
        <v>110</v>
      </c>
      <c r="B113" s="8" t="s">
        <v>72</v>
      </c>
      <c r="C113" s="5" t="s">
        <v>114</v>
      </c>
      <c r="D113" s="6" t="s">
        <v>39</v>
      </c>
      <c r="E113" s="7">
        <v>1126000</v>
      </c>
      <c r="F113" s="7">
        <v>1127000</v>
      </c>
      <c r="G113" s="6">
        <f t="shared" si="2"/>
        <v>1000</v>
      </c>
      <c r="H113" s="5" t="s">
        <v>74</v>
      </c>
      <c r="I113" s="10" t="s">
        <v>75</v>
      </c>
      <c r="J113" s="5">
        <v>40</v>
      </c>
      <c r="K113" s="5">
        <v>2</v>
      </c>
      <c r="L113" s="5">
        <v>10</v>
      </c>
      <c r="M113" s="10">
        <v>9</v>
      </c>
      <c r="N113" s="5" t="s">
        <v>76</v>
      </c>
      <c r="O113" s="10" t="s">
        <v>77</v>
      </c>
      <c r="P113" s="6">
        <v>25</v>
      </c>
      <c r="Q113" s="5" t="s">
        <v>78</v>
      </c>
      <c r="R113" s="13">
        <v>8.5708789681880102</v>
      </c>
      <c r="S113" s="13">
        <v>71.3</v>
      </c>
      <c r="T113" s="13" t="s">
        <v>81</v>
      </c>
      <c r="U113" s="13">
        <v>69.599999999999994</v>
      </c>
      <c r="V113" s="13" t="s">
        <v>79</v>
      </c>
      <c r="W113" s="13">
        <v>70.66</v>
      </c>
      <c r="X113" s="13" t="s">
        <v>81</v>
      </c>
      <c r="Y113" s="15" t="s">
        <v>90</v>
      </c>
      <c r="Z113" s="17"/>
    </row>
    <row r="114" spans="1:26" ht="38.1" customHeight="1" x14ac:dyDescent="0.15">
      <c r="A114" s="4">
        <v>111</v>
      </c>
      <c r="B114" s="5" t="s">
        <v>83</v>
      </c>
      <c r="C114" s="5" t="s">
        <v>114</v>
      </c>
      <c r="D114" s="6" t="s">
        <v>42</v>
      </c>
      <c r="E114" s="7">
        <v>1126000</v>
      </c>
      <c r="F114" s="7">
        <v>1127000</v>
      </c>
      <c r="G114" s="6">
        <f t="shared" si="2"/>
        <v>1000</v>
      </c>
      <c r="H114" s="5" t="s">
        <v>74</v>
      </c>
      <c r="I114" s="10" t="s">
        <v>75</v>
      </c>
      <c r="J114" s="5">
        <v>40</v>
      </c>
      <c r="K114" s="5">
        <v>2</v>
      </c>
      <c r="L114" s="5">
        <v>10</v>
      </c>
      <c r="M114" s="10">
        <v>9</v>
      </c>
      <c r="N114" s="5" t="s">
        <v>76</v>
      </c>
      <c r="O114" s="10" t="s">
        <v>77</v>
      </c>
      <c r="P114" s="6">
        <v>25</v>
      </c>
      <c r="Q114" s="5" t="s">
        <v>78</v>
      </c>
      <c r="R114" s="13" t="s">
        <v>84</v>
      </c>
      <c r="S114" s="13" t="s">
        <v>84</v>
      </c>
      <c r="T114" s="13" t="s">
        <v>84</v>
      </c>
      <c r="U114" s="13" t="s">
        <v>84</v>
      </c>
      <c r="V114" s="13" t="s">
        <v>84</v>
      </c>
      <c r="W114" s="13" t="s">
        <v>84</v>
      </c>
      <c r="X114" s="13" t="s">
        <v>84</v>
      </c>
      <c r="Y114" s="15" t="s">
        <v>90</v>
      </c>
      <c r="Z114" s="17"/>
    </row>
    <row r="115" spans="1:26" ht="38.1" customHeight="1" x14ac:dyDescent="0.15">
      <c r="A115" s="4">
        <v>112</v>
      </c>
      <c r="B115" s="8" t="s">
        <v>72</v>
      </c>
      <c r="C115" s="5" t="s">
        <v>114</v>
      </c>
      <c r="D115" s="6" t="s">
        <v>39</v>
      </c>
      <c r="E115" s="7">
        <v>1134000</v>
      </c>
      <c r="F115" s="7">
        <v>1135000</v>
      </c>
      <c r="G115" s="6">
        <f t="shared" si="2"/>
        <v>1000</v>
      </c>
      <c r="H115" s="5" t="s">
        <v>74</v>
      </c>
      <c r="I115" s="10" t="s">
        <v>75</v>
      </c>
      <c r="J115" s="5">
        <v>40</v>
      </c>
      <c r="K115" s="5">
        <v>2</v>
      </c>
      <c r="L115" s="5">
        <v>12</v>
      </c>
      <c r="M115" s="10">
        <v>9</v>
      </c>
      <c r="N115" s="5" t="s">
        <v>76</v>
      </c>
      <c r="O115" s="10" t="s">
        <v>77</v>
      </c>
      <c r="P115" s="6">
        <v>25</v>
      </c>
      <c r="Q115" s="5" t="s">
        <v>78</v>
      </c>
      <c r="R115" s="13">
        <v>11.3748267207297</v>
      </c>
      <c r="S115" s="13">
        <v>67.3</v>
      </c>
      <c r="T115" s="13" t="s">
        <v>79</v>
      </c>
      <c r="U115" s="13">
        <v>89.8</v>
      </c>
      <c r="V115" s="13" t="s">
        <v>93</v>
      </c>
      <c r="W115" s="13">
        <v>76.34</v>
      </c>
      <c r="X115" s="13" t="s">
        <v>81</v>
      </c>
      <c r="Y115" s="15" t="s">
        <v>90</v>
      </c>
      <c r="Z115" s="17"/>
    </row>
    <row r="116" spans="1:26" ht="38.1" customHeight="1" x14ac:dyDescent="0.15">
      <c r="A116" s="4">
        <v>113</v>
      </c>
      <c r="B116" s="5" t="s">
        <v>83</v>
      </c>
      <c r="C116" s="5" t="s">
        <v>114</v>
      </c>
      <c r="D116" s="6" t="s">
        <v>42</v>
      </c>
      <c r="E116" s="7">
        <v>1134000</v>
      </c>
      <c r="F116" s="7">
        <v>1135000</v>
      </c>
      <c r="G116" s="6">
        <f t="shared" si="2"/>
        <v>1000</v>
      </c>
      <c r="H116" s="5" t="s">
        <v>74</v>
      </c>
      <c r="I116" s="10" t="s">
        <v>75</v>
      </c>
      <c r="J116" s="5">
        <v>40</v>
      </c>
      <c r="K116" s="5">
        <v>2</v>
      </c>
      <c r="L116" s="5">
        <v>12</v>
      </c>
      <c r="M116" s="10">
        <v>9</v>
      </c>
      <c r="N116" s="5" t="s">
        <v>76</v>
      </c>
      <c r="O116" s="10" t="s">
        <v>77</v>
      </c>
      <c r="P116" s="6">
        <v>25</v>
      </c>
      <c r="Q116" s="5" t="s">
        <v>78</v>
      </c>
      <c r="R116" s="13" t="s">
        <v>84</v>
      </c>
      <c r="S116" s="13" t="s">
        <v>84</v>
      </c>
      <c r="T116" s="13" t="s">
        <v>84</v>
      </c>
      <c r="U116" s="13" t="s">
        <v>84</v>
      </c>
      <c r="V116" s="13" t="s">
        <v>84</v>
      </c>
      <c r="W116" s="13" t="s">
        <v>84</v>
      </c>
      <c r="X116" s="13" t="s">
        <v>84</v>
      </c>
      <c r="Y116" s="15" t="s">
        <v>90</v>
      </c>
      <c r="Z116" s="17"/>
    </row>
    <row r="117" spans="1:26" ht="23.1" customHeight="1" x14ac:dyDescent="0.15">
      <c r="A117" s="98" t="s">
        <v>117</v>
      </c>
      <c r="B117" s="99"/>
      <c r="C117" s="99"/>
      <c r="D117" s="99"/>
      <c r="E117" s="99"/>
      <c r="F117" s="99"/>
      <c r="G117" s="19">
        <f>SUM(G4:G116)</f>
        <v>98981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4"/>
    </row>
    <row r="118" spans="1:26" ht="23.1" customHeight="1" x14ac:dyDescent="0.15">
      <c r="A118" s="100" t="s">
        <v>118</v>
      </c>
      <c r="B118" s="101"/>
      <c r="C118" s="101"/>
      <c r="D118" s="101"/>
      <c r="E118" s="101"/>
      <c r="F118" s="101"/>
      <c r="G118" s="21">
        <f>G117/2</f>
        <v>49490.5</v>
      </c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5"/>
    </row>
  </sheetData>
  <mergeCells count="4">
    <mergeCell ref="A1:Z1"/>
    <mergeCell ref="A2:Z2"/>
    <mergeCell ref="A117:F117"/>
    <mergeCell ref="A118:F118"/>
  </mergeCells>
  <phoneticPr fontId="16" type="noConversion"/>
  <pageMargins left="0.69930555555555596" right="0.69930555555555596" top="0.75" bottom="0.75" header="0.3" footer="0.3"/>
  <pageSetup paperSize="8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 (放入第二册)</vt:lpstr>
      <vt:lpstr>Sheet2</vt:lpstr>
      <vt:lpstr>Sheet1</vt:lpstr>
      <vt:lpstr>'Sheet1 (放入第二册)'!Print_Area</vt:lpstr>
      <vt:lpstr>'Sheet1 (放入第二册)'!Print_Titles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徐俊</cp:lastModifiedBy>
  <cp:lastPrinted>2020-09-07T03:40:37Z</cp:lastPrinted>
  <dcterms:created xsi:type="dcterms:W3CDTF">2006-09-16T00:00:00Z</dcterms:created>
  <dcterms:modified xsi:type="dcterms:W3CDTF">2020-09-07T03:46:36Z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